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077EE8F5-1B5F-4EAF-BC91-61B20B2E932F}" xr6:coauthVersionLast="45" xr6:coauthVersionMax="45" xr10:uidLastSave="{00000000-0000-0000-0000-000000000000}"/>
  <bookViews>
    <workbookView xWindow="11088" yWindow="120" windowWidth="11676" windowHeight="12036" tabRatio="776" activeTab="5" xr2:uid="{096495BD-76D9-49E5-93AB-76D30DB50992}"/>
  </bookViews>
  <sheets>
    <sheet name="Лист1" sheetId="1" r:id="rId1"/>
    <sheet name="Лист1 (2)" sheetId="2" r:id="rId2"/>
    <sheet name="Лист1 (3)" sheetId="3" r:id="rId3"/>
    <sheet name="Лист1 (5)" sheetId="5" r:id="rId4"/>
    <sheet name="Лист1 (6)" sheetId="6" r:id="rId5"/>
    <sheet name="Лист1 (7)" sheetId="7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3" i="7" l="1"/>
  <c r="C23" i="7"/>
  <c r="C28" i="7" s="1"/>
  <c r="F22" i="7"/>
  <c r="F21" i="7"/>
  <c r="F19" i="7"/>
  <c r="F18" i="7"/>
  <c r="F17" i="7"/>
  <c r="F16" i="7"/>
  <c r="F15" i="7"/>
  <c r="D13" i="7"/>
  <c r="D27" i="7" s="1"/>
  <c r="F12" i="7"/>
  <c r="C10" i="7"/>
  <c r="F10" i="7" s="1"/>
  <c r="C9" i="7"/>
  <c r="F8" i="7"/>
  <c r="C8" i="7"/>
  <c r="C7" i="7"/>
  <c r="F7" i="7" s="1"/>
  <c r="D6" i="7"/>
  <c r="F23" i="7" l="1"/>
  <c r="C6" i="7"/>
  <c r="D28" i="7"/>
  <c r="D24" i="7"/>
  <c r="D28" i="6"/>
  <c r="D27" i="6"/>
  <c r="C26" i="6"/>
  <c r="C24" i="6"/>
  <c r="F24" i="6" s="1"/>
  <c r="D6" i="6"/>
  <c r="C25" i="5"/>
  <c r="C23" i="5"/>
  <c r="F23" i="5"/>
  <c r="D26" i="7" l="1"/>
  <c r="C13" i="7"/>
  <c r="F6" i="7"/>
  <c r="C10" i="6"/>
  <c r="C9" i="6"/>
  <c r="C8" i="6"/>
  <c r="C7" i="6"/>
  <c r="D27" i="5"/>
  <c r="D6" i="3"/>
  <c r="D13" i="3" s="1"/>
  <c r="D27" i="3" s="1"/>
  <c r="C10" i="3"/>
  <c r="C9" i="3"/>
  <c r="C8" i="3"/>
  <c r="C7" i="3"/>
  <c r="C10" i="2"/>
  <c r="C9" i="2"/>
  <c r="C8" i="2"/>
  <c r="C7" i="2"/>
  <c r="C27" i="7" l="1"/>
  <c r="C24" i="7"/>
  <c r="F13" i="7"/>
  <c r="D23" i="6"/>
  <c r="C23" i="6"/>
  <c r="C28" i="6" s="1"/>
  <c r="F22" i="6"/>
  <c r="F21" i="6"/>
  <c r="F19" i="6"/>
  <c r="F18" i="6"/>
  <c r="F17" i="6"/>
  <c r="F16" i="6"/>
  <c r="F15" i="6"/>
  <c r="F12" i="6"/>
  <c r="F10" i="6"/>
  <c r="F8" i="6"/>
  <c r="F7" i="6"/>
  <c r="D13" i="6"/>
  <c r="C6" i="6"/>
  <c r="C13" i="6" s="1"/>
  <c r="C27" i="6" s="1"/>
  <c r="D22" i="5"/>
  <c r="C22" i="5"/>
  <c r="C27" i="5" s="1"/>
  <c r="F21" i="5"/>
  <c r="F20" i="5"/>
  <c r="F18" i="5"/>
  <c r="F17" i="5"/>
  <c r="F16" i="5"/>
  <c r="F15" i="5"/>
  <c r="F14" i="5"/>
  <c r="F11" i="5"/>
  <c r="F10" i="5"/>
  <c r="F8" i="5"/>
  <c r="F7" i="5"/>
  <c r="D6" i="5"/>
  <c r="C6" i="5"/>
  <c r="C12" i="5" s="1"/>
  <c r="C26" i="5" s="1"/>
  <c r="D23" i="3"/>
  <c r="D28" i="3" s="1"/>
  <c r="C23" i="3"/>
  <c r="C28" i="3" s="1"/>
  <c r="F22" i="3"/>
  <c r="F21" i="3"/>
  <c r="F19" i="3"/>
  <c r="F18" i="3"/>
  <c r="F17" i="3"/>
  <c r="F16" i="3"/>
  <c r="F15" i="3"/>
  <c r="F12" i="3"/>
  <c r="F10" i="3"/>
  <c r="F9" i="3"/>
  <c r="F8" i="3"/>
  <c r="F7" i="3"/>
  <c r="C6" i="3"/>
  <c r="C13" i="3" s="1"/>
  <c r="C27" i="3" s="1"/>
  <c r="D22" i="2"/>
  <c r="D27" i="2" s="1"/>
  <c r="C22" i="2"/>
  <c r="C27" i="2" s="1"/>
  <c r="F21" i="2"/>
  <c r="F20" i="2"/>
  <c r="F18" i="2"/>
  <c r="F17" i="2"/>
  <c r="F16" i="2"/>
  <c r="F15" i="2"/>
  <c r="F14" i="2"/>
  <c r="F10" i="2"/>
  <c r="F9" i="2"/>
  <c r="F8" i="2"/>
  <c r="F7" i="2"/>
  <c r="D6" i="2"/>
  <c r="D12" i="2" s="1"/>
  <c r="D26" i="2" s="1"/>
  <c r="C6" i="2"/>
  <c r="C12" i="2" s="1"/>
  <c r="C26" i="2" s="1"/>
  <c r="F15" i="1"/>
  <c r="F16" i="1"/>
  <c r="F17" i="1"/>
  <c r="F18" i="1"/>
  <c r="F20" i="1"/>
  <c r="F21" i="1"/>
  <c r="F14" i="1"/>
  <c r="D22" i="1"/>
  <c r="D27" i="1" s="1"/>
  <c r="C22" i="1"/>
  <c r="C27" i="1" s="1"/>
  <c r="F7" i="1"/>
  <c r="F8" i="1"/>
  <c r="F9" i="1"/>
  <c r="F10" i="1"/>
  <c r="F11" i="1"/>
  <c r="D6" i="1"/>
  <c r="D12" i="1" s="1"/>
  <c r="D26" i="1" s="1"/>
  <c r="C6" i="1"/>
  <c r="C26" i="7" l="1"/>
  <c r="F24" i="7"/>
  <c r="D23" i="1"/>
  <c r="D25" i="1" s="1"/>
  <c r="F22" i="1"/>
  <c r="F6" i="1"/>
  <c r="C12" i="1"/>
  <c r="F23" i="6"/>
  <c r="F6" i="6"/>
  <c r="D24" i="6"/>
  <c r="D26" i="6" s="1"/>
  <c r="F13" i="6"/>
  <c r="F22" i="5"/>
  <c r="F6" i="5"/>
  <c r="D12" i="5"/>
  <c r="D26" i="5" s="1"/>
  <c r="F23" i="3"/>
  <c r="F6" i="3"/>
  <c r="F22" i="2"/>
  <c r="D24" i="3"/>
  <c r="D26" i="3" s="1"/>
  <c r="F13" i="3"/>
  <c r="D23" i="2"/>
  <c r="D25" i="2" s="1"/>
  <c r="F12" i="2"/>
  <c r="F6" i="2"/>
  <c r="F12" i="1" l="1"/>
  <c r="C26" i="1"/>
  <c r="F12" i="5"/>
  <c r="D23" i="5"/>
  <c r="D25" i="5" s="1"/>
</calcChain>
</file>

<file path=xl/sharedStrings.xml><?xml version="1.0" encoding="utf-8"?>
<sst xmlns="http://schemas.openxmlformats.org/spreadsheetml/2006/main" count="165" uniqueCount="34">
  <si>
    <t xml:space="preserve"> </t>
  </si>
  <si>
    <t>План</t>
  </si>
  <si>
    <t>Исполнено</t>
  </si>
  <si>
    <t>% исполнения</t>
  </si>
  <si>
    <t>ДОХОДЫ</t>
  </si>
  <si>
    <t>ВСЕГО СОБСТВЕННЫХ ДОХОДОВ</t>
  </si>
  <si>
    <t>1.1.Налоги на прибыль, доходы</t>
  </si>
  <si>
    <t>1.2.Налоги на товары (работы, услуги) реализуемые на территории РФ</t>
  </si>
  <si>
    <t>1,3.Единый сел/х налог</t>
  </si>
  <si>
    <t>1.4.Налоги на имущество</t>
  </si>
  <si>
    <t>2.Безвозмездные поступления</t>
  </si>
  <si>
    <t>ИТОГО ДОХОДОВ :</t>
  </si>
  <si>
    <t>1.Общегосударственные вопросы</t>
  </si>
  <si>
    <t>2.Национальная оборона</t>
  </si>
  <si>
    <t>3. Национальная безопасность</t>
  </si>
  <si>
    <t>4.Национальная экономика</t>
  </si>
  <si>
    <t>5.Жилищно-коммунальное хозяйство</t>
  </si>
  <si>
    <t>6.Социальная политика</t>
  </si>
  <si>
    <t>7. Культура, кинематография</t>
  </si>
  <si>
    <t>8.Социальная политика (пенс. обеспечение)</t>
  </si>
  <si>
    <t>ИТОГО РАСХОДОВ</t>
  </si>
  <si>
    <t>Дефицит, профицит (-,+)</t>
  </si>
  <si>
    <t>Источники финансирования дефицита бюджета</t>
  </si>
  <si>
    <t>Изменение остатков средств на счетах</t>
  </si>
  <si>
    <t>Увеличение остатков средств бюджетов</t>
  </si>
  <si>
    <t>Уменьшение остатков средств бюджетов</t>
  </si>
  <si>
    <t>ИСПОЛНЕНИЕ БЮДЖЕТА Красноборского сельсовета за 1 квартал 2020 года</t>
  </si>
  <si>
    <t>ИСПОЛНЕНИЕ БЮДЖЕТА Красноборского сельсовета за 2 квартал 2020 года</t>
  </si>
  <si>
    <t>ИСПОЛНЕНИЕ БЮДЖЕТА Красноборского сельсовета за 3 квартал 2020 года</t>
  </si>
  <si>
    <t>1.5.продажа имущества</t>
  </si>
  <si>
    <t>ИСПОЛНЕНИЕ БЮДЖЕТА Красноборского сельсовета за 1 квартал 2021 года</t>
  </si>
  <si>
    <t>ИСПОЛНЕНИЕ БЮДЖЕТА Красноборского сельсовета за 2 квартал 2021 года</t>
  </si>
  <si>
    <t>1.5.Прочие доходы от компенсации затрат</t>
  </si>
  <si>
    <t>ИСПОЛНЕНИЕ БЮДЖЕТА Красноборского сельсовета за 3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</si>
</sst>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1" fillId="0" borderId="0" xfId="0" applyFont="1"/>
    <xf numFmtId="164" fontId="7" fillId="0" borderId="11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" fillId="0" borderId="0" xfId="0" applyFont="1"/>
    <xf numFmtId="164" fontId="7" fillId="0" borderId="6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1" fillId="0" borderId="8" xfId="0" applyFon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7" xfId="0" applyFont="1" applyBorder="1"/>
    <xf numFmtId="0" fontId="1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19050</xdr:colOff>
      <xdr:row>22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D46C6366-9A41-4D21-9D82-AC594FEE3BC1}"/>
            </a:ext>
          </a:extLst>
        </xdr:cNvPr>
        <xdr:cNvSpPr>
          <a:spLocks noChangeShapeType="1"/>
        </xdr:cNvSpPr>
      </xdr:nvSpPr>
      <xdr:spPr bwMode="auto">
        <a:xfrm>
          <a:off x="0" y="5295900"/>
          <a:ext cx="611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91440</xdr:colOff>
      <xdr:row>12</xdr:row>
      <xdr:rowOff>182880</xdr:rowOff>
    </xdr:from>
    <xdr:to>
      <xdr:col>10</xdr:col>
      <xdr:colOff>81915</xdr:colOff>
      <xdr:row>12</xdr:row>
      <xdr:rowOff>182880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52572DFF-61F4-46E3-80AA-FFA8B5470EF3}"/>
            </a:ext>
          </a:extLst>
        </xdr:cNvPr>
        <xdr:cNvSpPr>
          <a:spLocks noChangeShapeType="1"/>
        </xdr:cNvSpPr>
      </xdr:nvSpPr>
      <xdr:spPr bwMode="auto">
        <a:xfrm>
          <a:off x="91440" y="3185160"/>
          <a:ext cx="76561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19050</xdr:colOff>
      <xdr:row>22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5568CEEF-5B41-4EB1-B749-3954F6BD5070}"/>
            </a:ext>
          </a:extLst>
        </xdr:cNvPr>
        <xdr:cNvSpPr>
          <a:spLocks noChangeShapeType="1"/>
        </xdr:cNvSpPr>
      </xdr:nvSpPr>
      <xdr:spPr bwMode="auto">
        <a:xfrm>
          <a:off x="0" y="5059680"/>
          <a:ext cx="76847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60960</xdr:colOff>
      <xdr:row>12</xdr:row>
      <xdr:rowOff>198120</xdr:rowOff>
    </xdr:from>
    <xdr:to>
      <xdr:col>10</xdr:col>
      <xdr:colOff>51435</xdr:colOff>
      <xdr:row>12</xdr:row>
      <xdr:rowOff>198120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C4BF74BC-E52D-4C43-BDE1-AB05CD054539}"/>
            </a:ext>
          </a:extLst>
        </xdr:cNvPr>
        <xdr:cNvSpPr>
          <a:spLocks noChangeShapeType="1"/>
        </xdr:cNvSpPr>
      </xdr:nvSpPr>
      <xdr:spPr bwMode="auto">
        <a:xfrm>
          <a:off x="60960" y="3200400"/>
          <a:ext cx="76561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10</xdr:col>
      <xdr:colOff>19050</xdr:colOff>
      <xdr:row>23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FE43BCC0-E9CE-45B1-A278-877D6B140190}"/>
            </a:ext>
          </a:extLst>
        </xdr:cNvPr>
        <xdr:cNvSpPr>
          <a:spLocks noChangeShapeType="1"/>
        </xdr:cNvSpPr>
      </xdr:nvSpPr>
      <xdr:spPr bwMode="auto">
        <a:xfrm>
          <a:off x="0" y="5059680"/>
          <a:ext cx="76847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60960</xdr:colOff>
      <xdr:row>13</xdr:row>
      <xdr:rowOff>198120</xdr:rowOff>
    </xdr:from>
    <xdr:to>
      <xdr:col>10</xdr:col>
      <xdr:colOff>51435</xdr:colOff>
      <xdr:row>13</xdr:row>
      <xdr:rowOff>198120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67B59B94-BAA3-40C7-B6FA-48ABCEF167B2}"/>
            </a:ext>
          </a:extLst>
        </xdr:cNvPr>
        <xdr:cNvSpPr>
          <a:spLocks noChangeShapeType="1"/>
        </xdr:cNvSpPr>
      </xdr:nvSpPr>
      <xdr:spPr bwMode="auto">
        <a:xfrm>
          <a:off x="60960" y="3200400"/>
          <a:ext cx="76561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0</xdr:rowOff>
    </xdr:from>
    <xdr:to>
      <xdr:col>10</xdr:col>
      <xdr:colOff>19050</xdr:colOff>
      <xdr:row>22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361236EB-4460-4CD9-AE2C-CA9AB9B1771D}"/>
            </a:ext>
          </a:extLst>
        </xdr:cNvPr>
        <xdr:cNvSpPr>
          <a:spLocks noChangeShapeType="1"/>
        </xdr:cNvSpPr>
      </xdr:nvSpPr>
      <xdr:spPr bwMode="auto">
        <a:xfrm>
          <a:off x="0" y="5059680"/>
          <a:ext cx="76847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60960</xdr:colOff>
      <xdr:row>12</xdr:row>
      <xdr:rowOff>198120</xdr:rowOff>
    </xdr:from>
    <xdr:to>
      <xdr:col>10</xdr:col>
      <xdr:colOff>51435</xdr:colOff>
      <xdr:row>12</xdr:row>
      <xdr:rowOff>198120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EFA4632E-A36E-4088-B9F1-50DFC553BA30}"/>
            </a:ext>
          </a:extLst>
        </xdr:cNvPr>
        <xdr:cNvSpPr>
          <a:spLocks noChangeShapeType="1"/>
        </xdr:cNvSpPr>
      </xdr:nvSpPr>
      <xdr:spPr bwMode="auto">
        <a:xfrm>
          <a:off x="60960" y="3200400"/>
          <a:ext cx="76561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7</xdr:col>
      <xdr:colOff>19050</xdr:colOff>
      <xdr:row>23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EBEC0D37-85F2-4B8B-9A28-AE0AC09F553A}"/>
            </a:ext>
          </a:extLst>
        </xdr:cNvPr>
        <xdr:cNvSpPr>
          <a:spLocks noChangeShapeType="1"/>
        </xdr:cNvSpPr>
      </xdr:nvSpPr>
      <xdr:spPr bwMode="auto">
        <a:xfrm>
          <a:off x="0" y="5059680"/>
          <a:ext cx="76847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60960</xdr:colOff>
      <xdr:row>13</xdr:row>
      <xdr:rowOff>198120</xdr:rowOff>
    </xdr:from>
    <xdr:to>
      <xdr:col>7</xdr:col>
      <xdr:colOff>51435</xdr:colOff>
      <xdr:row>13</xdr:row>
      <xdr:rowOff>198120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E09DF06B-3045-471A-A6A3-21D5EF7A0A93}"/>
            </a:ext>
          </a:extLst>
        </xdr:cNvPr>
        <xdr:cNvSpPr>
          <a:spLocks noChangeShapeType="1"/>
        </xdr:cNvSpPr>
      </xdr:nvSpPr>
      <xdr:spPr bwMode="auto">
        <a:xfrm>
          <a:off x="60960" y="3200400"/>
          <a:ext cx="76561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7</xdr:col>
      <xdr:colOff>19050</xdr:colOff>
      <xdr:row>23</xdr:row>
      <xdr:rowOff>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4E5B76EC-A5DD-4954-9F11-AA3EB07D78D2}"/>
            </a:ext>
          </a:extLst>
        </xdr:cNvPr>
        <xdr:cNvSpPr>
          <a:spLocks noChangeShapeType="1"/>
        </xdr:cNvSpPr>
      </xdr:nvSpPr>
      <xdr:spPr bwMode="auto">
        <a:xfrm>
          <a:off x="0" y="4991100"/>
          <a:ext cx="58559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  <xdr:twoCellAnchor>
    <xdr:from>
      <xdr:col>0</xdr:col>
      <xdr:colOff>60960</xdr:colOff>
      <xdr:row>13</xdr:row>
      <xdr:rowOff>198120</xdr:rowOff>
    </xdr:from>
    <xdr:to>
      <xdr:col>7</xdr:col>
      <xdr:colOff>51435</xdr:colOff>
      <xdr:row>13</xdr:row>
      <xdr:rowOff>198120</xdr:rowOff>
    </xdr:to>
    <xdr:sp macro="" textlink="">
      <xdr:nvSpPr>
        <xdr:cNvPr id="3" name="Line 14">
          <a:extLst>
            <a:ext uri="{FF2B5EF4-FFF2-40B4-BE49-F238E27FC236}">
              <a16:creationId xmlns:a16="http://schemas.microsoft.com/office/drawing/2014/main" id="{27ACAC02-0360-4B6C-AA2A-A9B8F52EACC5}"/>
            </a:ext>
          </a:extLst>
        </xdr:cNvPr>
        <xdr:cNvSpPr>
          <a:spLocks noChangeShapeType="1"/>
        </xdr:cNvSpPr>
      </xdr:nvSpPr>
      <xdr:spPr bwMode="auto">
        <a:xfrm>
          <a:off x="60960" y="3268980"/>
          <a:ext cx="58273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922C6-D5E7-4E36-A7FD-CCEA9149CDB0}">
  <dimension ref="A1:I28"/>
  <sheetViews>
    <sheetView topLeftCell="A4" zoomScaleNormal="100" workbookViewId="0">
      <selection activeCell="D15" sqref="D15:E16"/>
    </sheetView>
  </sheetViews>
  <sheetFormatPr defaultRowHeight="14.4" x14ac:dyDescent="0.3"/>
  <cols>
    <col min="2" max="2" width="31.77734375" customWidth="1"/>
  </cols>
  <sheetData>
    <row r="1" spans="1:9" ht="40.799999999999997" customHeight="1" x14ac:dyDescent="0.3">
      <c r="A1" s="18" t="s">
        <v>26</v>
      </c>
      <c r="B1" s="18"/>
      <c r="C1" s="18"/>
      <c r="D1" s="18"/>
      <c r="E1" s="18"/>
      <c r="F1" s="18"/>
      <c r="G1" s="18"/>
      <c r="H1" s="1"/>
      <c r="I1" s="3"/>
    </row>
    <row r="2" spans="1:9" ht="16.2" thickBot="1" x14ac:dyDescent="0.35">
      <c r="A2" s="19" t="s">
        <v>0</v>
      </c>
      <c r="B2" s="19"/>
      <c r="C2" s="2"/>
      <c r="D2" s="20"/>
      <c r="E2" s="20"/>
      <c r="F2" s="20"/>
      <c r="G2" s="20"/>
      <c r="H2" s="1"/>
      <c r="I2" s="3"/>
    </row>
    <row r="3" spans="1:9" ht="15.6" x14ac:dyDescent="0.3">
      <c r="A3" s="21"/>
      <c r="B3" s="22"/>
      <c r="C3" s="25" t="s">
        <v>1</v>
      </c>
      <c r="D3" s="21" t="s">
        <v>2</v>
      </c>
      <c r="E3" s="22"/>
      <c r="F3" s="27" t="s">
        <v>3</v>
      </c>
      <c r="G3" s="28"/>
      <c r="H3" s="1"/>
      <c r="I3" s="3"/>
    </row>
    <row r="4" spans="1:9" ht="16.2" thickBot="1" x14ac:dyDescent="0.35">
      <c r="A4" s="23"/>
      <c r="B4" s="24"/>
      <c r="C4" s="26"/>
      <c r="D4" s="23"/>
      <c r="E4" s="24"/>
      <c r="F4" s="29"/>
      <c r="G4" s="30"/>
      <c r="H4" s="1"/>
      <c r="I4" s="3"/>
    </row>
    <row r="5" spans="1:9" ht="16.2" thickBot="1" x14ac:dyDescent="0.35">
      <c r="A5" s="31" t="s">
        <v>4</v>
      </c>
      <c r="B5" s="32"/>
      <c r="C5" s="32"/>
      <c r="D5" s="32"/>
      <c r="E5" s="32"/>
      <c r="F5" s="32"/>
      <c r="G5" s="33"/>
      <c r="H5" s="1"/>
      <c r="I5" s="3"/>
    </row>
    <row r="6" spans="1:9" ht="16.2" thickBot="1" x14ac:dyDescent="0.35">
      <c r="A6" s="34" t="s">
        <v>5</v>
      </c>
      <c r="B6" s="35"/>
      <c r="C6" s="8">
        <f>C7+C8+C9+C10</f>
        <v>2541.6999999999998</v>
      </c>
      <c r="D6" s="36">
        <f>D7+D8+D9+D10</f>
        <v>271.39999999999998</v>
      </c>
      <c r="E6" s="37"/>
      <c r="F6" s="36">
        <f>D6/C6*100</f>
        <v>10.677892748947555</v>
      </c>
      <c r="G6" s="37"/>
      <c r="H6" s="1"/>
      <c r="I6" s="3"/>
    </row>
    <row r="7" spans="1:9" ht="16.2" thickBot="1" x14ac:dyDescent="0.35">
      <c r="A7" s="34" t="s">
        <v>6</v>
      </c>
      <c r="B7" s="35"/>
      <c r="C7" s="8">
        <v>322</v>
      </c>
      <c r="D7" s="36">
        <v>72.400000000000006</v>
      </c>
      <c r="E7" s="37"/>
      <c r="F7" s="36">
        <f t="shared" ref="F7:F12" si="0">D7/C7*100</f>
        <v>22.484472049689444</v>
      </c>
      <c r="G7" s="37"/>
      <c r="H7" s="1"/>
      <c r="I7" s="3"/>
    </row>
    <row r="8" spans="1:9" ht="34.200000000000003" customHeight="1" thickBot="1" x14ac:dyDescent="0.35">
      <c r="A8" s="38" t="s">
        <v>7</v>
      </c>
      <c r="B8" s="39"/>
      <c r="C8" s="8">
        <v>724.4</v>
      </c>
      <c r="D8" s="36">
        <v>146.1</v>
      </c>
      <c r="E8" s="37"/>
      <c r="F8" s="36">
        <f t="shared" si="0"/>
        <v>20.168415240198783</v>
      </c>
      <c r="G8" s="37"/>
      <c r="H8" s="1"/>
      <c r="I8" s="3"/>
    </row>
    <row r="9" spans="1:9" ht="16.2" thickBot="1" x14ac:dyDescent="0.35">
      <c r="A9" s="34" t="s">
        <v>8</v>
      </c>
      <c r="B9" s="35"/>
      <c r="C9" s="8">
        <v>25</v>
      </c>
      <c r="D9" s="36"/>
      <c r="E9" s="37"/>
      <c r="F9" s="36">
        <f t="shared" si="0"/>
        <v>0</v>
      </c>
      <c r="G9" s="37"/>
      <c r="H9" s="1"/>
      <c r="I9" s="3"/>
    </row>
    <row r="10" spans="1:9" ht="16.2" thickBot="1" x14ac:dyDescent="0.35">
      <c r="A10" s="34" t="s">
        <v>9</v>
      </c>
      <c r="B10" s="35"/>
      <c r="C10" s="8">
        <v>1470.3</v>
      </c>
      <c r="D10" s="36">
        <v>52.9</v>
      </c>
      <c r="E10" s="37"/>
      <c r="F10" s="36">
        <f t="shared" si="0"/>
        <v>3.5979051894171254</v>
      </c>
      <c r="G10" s="37"/>
      <c r="H10" s="1"/>
      <c r="I10" s="3"/>
    </row>
    <row r="11" spans="1:9" ht="16.2" thickBot="1" x14ac:dyDescent="0.35">
      <c r="A11" s="34" t="s">
        <v>10</v>
      </c>
      <c r="B11" s="35"/>
      <c r="C11" s="8">
        <v>4550.1000000000004</v>
      </c>
      <c r="D11" s="36">
        <v>1332.5</v>
      </c>
      <c r="E11" s="37"/>
      <c r="F11" s="36">
        <f t="shared" si="0"/>
        <v>29.285070657787738</v>
      </c>
      <c r="G11" s="37"/>
      <c r="H11" s="1"/>
      <c r="I11" s="3"/>
    </row>
    <row r="12" spans="1:9" ht="16.2" thickBot="1" x14ac:dyDescent="0.35">
      <c r="A12" s="34" t="s">
        <v>11</v>
      </c>
      <c r="B12" s="35"/>
      <c r="C12" s="8">
        <f>C6+C11</f>
        <v>7091.8</v>
      </c>
      <c r="D12" s="36">
        <f>D6+D11</f>
        <v>1603.9</v>
      </c>
      <c r="E12" s="37"/>
      <c r="F12" s="36">
        <f t="shared" si="0"/>
        <v>22.616261033870106</v>
      </c>
      <c r="G12" s="37"/>
      <c r="H12" s="1"/>
      <c r="I12" s="3"/>
    </row>
    <row r="13" spans="1:9" ht="16.2" thickBot="1" x14ac:dyDescent="0.35">
      <c r="A13" s="5"/>
      <c r="H13" s="1"/>
      <c r="I13" s="3"/>
    </row>
    <row r="14" spans="1:9" ht="16.2" thickBot="1" x14ac:dyDescent="0.35">
      <c r="A14" s="40" t="s">
        <v>12</v>
      </c>
      <c r="B14" s="41"/>
      <c r="C14" s="8">
        <v>2201.9</v>
      </c>
      <c r="D14" s="42">
        <v>583.4</v>
      </c>
      <c r="E14" s="43"/>
      <c r="F14" s="42">
        <f>D14/C14*100</f>
        <v>26.495299514056043</v>
      </c>
      <c r="G14" s="43"/>
      <c r="H14" s="1"/>
      <c r="I14" s="3"/>
    </row>
    <row r="15" spans="1:9" ht="16.2" thickBot="1" x14ac:dyDescent="0.35">
      <c r="A15" s="34" t="s">
        <v>13</v>
      </c>
      <c r="B15" s="35"/>
      <c r="C15" s="8">
        <v>99.4</v>
      </c>
      <c r="D15" s="36">
        <v>23.7</v>
      </c>
      <c r="E15" s="37"/>
      <c r="F15" s="42">
        <f t="shared" ref="F15:F22" si="1">D15/C15*100</f>
        <v>23.843058350100602</v>
      </c>
      <c r="G15" s="43"/>
      <c r="H15" s="1"/>
      <c r="I15" s="3"/>
    </row>
    <row r="16" spans="1:9" ht="16.2" thickBot="1" x14ac:dyDescent="0.35">
      <c r="A16" s="34" t="s">
        <v>14</v>
      </c>
      <c r="B16" s="35"/>
      <c r="C16" s="8">
        <v>1170.8</v>
      </c>
      <c r="D16" s="36">
        <v>197.3</v>
      </c>
      <c r="E16" s="37"/>
      <c r="F16" s="42">
        <f t="shared" si="1"/>
        <v>16.851725316023234</v>
      </c>
      <c r="G16" s="43"/>
      <c r="H16" s="1"/>
      <c r="I16" s="3"/>
    </row>
    <row r="17" spans="1:9" ht="16.2" thickBot="1" x14ac:dyDescent="0.35">
      <c r="A17" s="34" t="s">
        <v>15</v>
      </c>
      <c r="B17" s="35"/>
      <c r="C17" s="8">
        <v>724.4</v>
      </c>
      <c r="D17" s="36">
        <v>55.5</v>
      </c>
      <c r="E17" s="37"/>
      <c r="F17" s="42">
        <f t="shared" si="1"/>
        <v>7.6615129762562129</v>
      </c>
      <c r="G17" s="43"/>
      <c r="H17" s="1"/>
      <c r="I17" s="3"/>
    </row>
    <row r="18" spans="1:9" ht="16.2" thickBot="1" x14ac:dyDescent="0.35">
      <c r="A18" s="34" t="s">
        <v>16</v>
      </c>
      <c r="B18" s="35"/>
      <c r="C18" s="8">
        <v>2256</v>
      </c>
      <c r="D18" s="36">
        <v>547.20000000000005</v>
      </c>
      <c r="E18" s="37"/>
      <c r="F18" s="42">
        <f t="shared" si="1"/>
        <v>24.255319148936174</v>
      </c>
      <c r="G18" s="43"/>
      <c r="H18" s="1"/>
      <c r="I18" s="3"/>
    </row>
    <row r="19" spans="1:9" ht="16.2" thickBot="1" x14ac:dyDescent="0.35">
      <c r="A19" s="34" t="s">
        <v>17</v>
      </c>
      <c r="B19" s="35"/>
      <c r="C19" s="8">
        <v>0</v>
      </c>
      <c r="D19" s="36">
        <v>0</v>
      </c>
      <c r="E19" s="37"/>
      <c r="F19" s="42">
        <v>0</v>
      </c>
      <c r="G19" s="43"/>
      <c r="H19" s="1"/>
      <c r="I19" s="3"/>
    </row>
    <row r="20" spans="1:9" ht="16.2" thickBot="1" x14ac:dyDescent="0.35">
      <c r="A20" s="34" t="s">
        <v>18</v>
      </c>
      <c r="B20" s="35"/>
      <c r="C20" s="8">
        <v>387.3</v>
      </c>
      <c r="D20" s="36">
        <v>0</v>
      </c>
      <c r="E20" s="37"/>
      <c r="F20" s="42">
        <f t="shared" si="1"/>
        <v>0</v>
      </c>
      <c r="G20" s="43"/>
      <c r="H20" s="1"/>
      <c r="I20" s="3"/>
    </row>
    <row r="21" spans="1:9" ht="16.2" thickBot="1" x14ac:dyDescent="0.35">
      <c r="A21" s="34" t="s">
        <v>19</v>
      </c>
      <c r="B21" s="35"/>
      <c r="C21" s="8">
        <v>252</v>
      </c>
      <c r="D21" s="36">
        <v>0</v>
      </c>
      <c r="E21" s="37"/>
      <c r="F21" s="42">
        <f t="shared" si="1"/>
        <v>0</v>
      </c>
      <c r="G21" s="43"/>
      <c r="H21" s="1"/>
      <c r="I21" s="3"/>
    </row>
    <row r="22" spans="1:9" ht="16.2" thickBot="1" x14ac:dyDescent="0.35">
      <c r="A22" s="34" t="s">
        <v>20</v>
      </c>
      <c r="B22" s="35"/>
      <c r="C22" s="8">
        <f>C14+C15+C16+C17+C18+C19+C20+C21</f>
        <v>7091.8</v>
      </c>
      <c r="D22" s="36">
        <f>SUM(D14:D21)</f>
        <v>1407.1000000000001</v>
      </c>
      <c r="E22" s="37"/>
      <c r="F22" s="42">
        <f t="shared" si="1"/>
        <v>19.841225076849319</v>
      </c>
      <c r="G22" s="43"/>
      <c r="H22" s="1"/>
      <c r="I22" s="3"/>
    </row>
    <row r="23" spans="1:9" ht="16.2" thickBot="1" x14ac:dyDescent="0.35">
      <c r="A23" s="6" t="s">
        <v>21</v>
      </c>
      <c r="C23" s="8"/>
      <c r="D23" s="36">
        <f>D12-D22</f>
        <v>196.79999999999995</v>
      </c>
      <c r="E23" s="37"/>
      <c r="F23" s="36"/>
      <c r="G23" s="37"/>
      <c r="H23" s="1"/>
      <c r="I23" s="3"/>
    </row>
    <row r="24" spans="1:9" ht="52.8" customHeight="1" thickBot="1" x14ac:dyDescent="0.35">
      <c r="A24" s="44" t="s">
        <v>22</v>
      </c>
      <c r="B24" s="45"/>
      <c r="C24" s="7"/>
      <c r="D24" s="46"/>
      <c r="E24" s="47"/>
      <c r="F24" s="46"/>
      <c r="G24" s="47"/>
      <c r="H24" s="1"/>
      <c r="I24" s="3"/>
    </row>
    <row r="25" spans="1:9" ht="39.6" customHeight="1" thickBot="1" x14ac:dyDescent="0.35">
      <c r="A25" s="38" t="s">
        <v>23</v>
      </c>
      <c r="B25" s="39"/>
      <c r="C25" s="4"/>
      <c r="D25" s="36">
        <f>D23</f>
        <v>196.79999999999995</v>
      </c>
      <c r="E25" s="47"/>
      <c r="F25" s="46"/>
      <c r="G25" s="47"/>
      <c r="H25" s="1"/>
      <c r="I25" s="3"/>
    </row>
    <row r="26" spans="1:9" ht="39.6" customHeight="1" thickBot="1" x14ac:dyDescent="0.35">
      <c r="A26" s="38" t="s">
        <v>24</v>
      </c>
      <c r="B26" s="39"/>
      <c r="C26" s="9">
        <f>-C12</f>
        <v>-7091.8</v>
      </c>
      <c r="D26" s="36">
        <f>-D12</f>
        <v>-1603.9</v>
      </c>
      <c r="E26" s="47"/>
      <c r="F26" s="46"/>
      <c r="G26" s="47"/>
      <c r="H26" s="1"/>
      <c r="I26" s="3"/>
    </row>
    <row r="27" spans="1:9" ht="16.2" thickBot="1" x14ac:dyDescent="0.35">
      <c r="A27" s="34" t="s">
        <v>25</v>
      </c>
      <c r="B27" s="35"/>
      <c r="C27" s="9">
        <f>C22</f>
        <v>7091.8</v>
      </c>
      <c r="D27" s="36">
        <f>D22</f>
        <v>1407.1000000000001</v>
      </c>
      <c r="E27" s="47"/>
      <c r="F27" s="46"/>
      <c r="G27" s="47"/>
      <c r="H27" s="1"/>
      <c r="I27" s="3"/>
    </row>
    <row r="28" spans="1:9" x14ac:dyDescent="0.3">
      <c r="A28" s="2"/>
      <c r="B28" s="48"/>
      <c r="C28" s="48"/>
      <c r="D28" s="48"/>
      <c r="E28" s="48"/>
      <c r="F28" s="48"/>
      <c r="G28" s="49"/>
      <c r="H28" s="49"/>
      <c r="I28" s="3"/>
    </row>
  </sheetData>
  <mergeCells count="74">
    <mergeCell ref="A27:B27"/>
    <mergeCell ref="D27:E27"/>
    <mergeCell ref="F27:G27"/>
    <mergeCell ref="B28:D28"/>
    <mergeCell ref="E28:F28"/>
    <mergeCell ref="G28:H28"/>
    <mergeCell ref="A25:B25"/>
    <mergeCell ref="D25:E25"/>
    <mergeCell ref="F25:G25"/>
    <mergeCell ref="A26:B26"/>
    <mergeCell ref="D26:E26"/>
    <mergeCell ref="F26:G26"/>
    <mergeCell ref="A24:B24"/>
    <mergeCell ref="D24:E24"/>
    <mergeCell ref="F24:G24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D23:E23"/>
    <mergeCell ref="F23:G23"/>
    <mergeCell ref="A18:B18"/>
    <mergeCell ref="D18:E18"/>
    <mergeCell ref="F18:G18"/>
    <mergeCell ref="A19:B19"/>
    <mergeCell ref="D19:E19"/>
    <mergeCell ref="F19:G19"/>
    <mergeCell ref="A16:B16"/>
    <mergeCell ref="D16:E16"/>
    <mergeCell ref="F16:G16"/>
    <mergeCell ref="A17:B17"/>
    <mergeCell ref="D17:E17"/>
    <mergeCell ref="F17:G17"/>
    <mergeCell ref="A14:B14"/>
    <mergeCell ref="D14:E14"/>
    <mergeCell ref="F14:G14"/>
    <mergeCell ref="A15:B15"/>
    <mergeCell ref="D15:E15"/>
    <mergeCell ref="F15:G15"/>
    <mergeCell ref="A11:B11"/>
    <mergeCell ref="D11:E11"/>
    <mergeCell ref="F11:G11"/>
    <mergeCell ref="A12:B12"/>
    <mergeCell ref="D12:E12"/>
    <mergeCell ref="F12:G12"/>
    <mergeCell ref="A10:B10"/>
    <mergeCell ref="D10:E10"/>
    <mergeCell ref="F10:G10"/>
    <mergeCell ref="A8:B8"/>
    <mergeCell ref="D8:E8"/>
    <mergeCell ref="F8:G8"/>
    <mergeCell ref="A9:B9"/>
    <mergeCell ref="D9:E9"/>
    <mergeCell ref="F9:G9"/>
    <mergeCell ref="A5:G5"/>
    <mergeCell ref="A6:B6"/>
    <mergeCell ref="D6:E6"/>
    <mergeCell ref="F6:G6"/>
    <mergeCell ref="A7:B7"/>
    <mergeCell ref="D7:E7"/>
    <mergeCell ref="F7:G7"/>
    <mergeCell ref="A1:G1"/>
    <mergeCell ref="A2:B2"/>
    <mergeCell ref="D2:E2"/>
    <mergeCell ref="F2:G2"/>
    <mergeCell ref="A3:B4"/>
    <mergeCell ref="C3:C4"/>
    <mergeCell ref="D3:E4"/>
    <mergeCell ref="F3:G4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43FA8-84A4-4C4D-9393-A95CD66B44D1}">
  <dimension ref="A1:I28"/>
  <sheetViews>
    <sheetView topLeftCell="A4" zoomScaleNormal="100" workbookViewId="0">
      <selection activeCell="F15" sqref="F15:G15"/>
    </sheetView>
  </sheetViews>
  <sheetFormatPr defaultRowHeight="14.4" x14ac:dyDescent="0.3"/>
  <cols>
    <col min="2" max="2" width="31.77734375" customWidth="1"/>
  </cols>
  <sheetData>
    <row r="1" spans="1:9" ht="40.799999999999997" customHeight="1" x14ac:dyDescent="0.3">
      <c r="A1" s="18" t="s">
        <v>27</v>
      </c>
      <c r="B1" s="18"/>
      <c r="C1" s="18"/>
      <c r="D1" s="18"/>
      <c r="E1" s="18"/>
      <c r="F1" s="18"/>
      <c r="G1" s="18"/>
      <c r="H1" s="1"/>
      <c r="I1" s="3"/>
    </row>
    <row r="2" spans="1:9" ht="16.2" thickBot="1" x14ac:dyDescent="0.35">
      <c r="A2" s="19" t="s">
        <v>0</v>
      </c>
      <c r="B2" s="19"/>
      <c r="C2" s="2"/>
      <c r="D2" s="20"/>
      <c r="E2" s="20"/>
      <c r="F2" s="20"/>
      <c r="G2" s="20"/>
      <c r="H2" s="1"/>
      <c r="I2" s="3"/>
    </row>
    <row r="3" spans="1:9" ht="15.6" x14ac:dyDescent="0.3">
      <c r="A3" s="21"/>
      <c r="B3" s="22"/>
      <c r="C3" s="25" t="s">
        <v>1</v>
      </c>
      <c r="D3" s="21" t="s">
        <v>2</v>
      </c>
      <c r="E3" s="22"/>
      <c r="F3" s="27" t="s">
        <v>3</v>
      </c>
      <c r="G3" s="28"/>
      <c r="H3" s="1"/>
      <c r="I3" s="3"/>
    </row>
    <row r="4" spans="1:9" ht="16.2" thickBot="1" x14ac:dyDescent="0.35">
      <c r="A4" s="23"/>
      <c r="B4" s="24"/>
      <c r="C4" s="26"/>
      <c r="D4" s="23"/>
      <c r="E4" s="24"/>
      <c r="F4" s="29"/>
      <c r="G4" s="30"/>
      <c r="H4" s="1"/>
      <c r="I4" s="3"/>
    </row>
    <row r="5" spans="1:9" ht="16.2" thickBot="1" x14ac:dyDescent="0.35">
      <c r="A5" s="31" t="s">
        <v>4</v>
      </c>
      <c r="B5" s="32"/>
      <c r="C5" s="32"/>
      <c r="D5" s="32"/>
      <c r="E5" s="32"/>
      <c r="F5" s="32"/>
      <c r="G5" s="33"/>
      <c r="H5" s="1"/>
      <c r="I5" s="3"/>
    </row>
    <row r="6" spans="1:9" ht="16.2" thickBot="1" x14ac:dyDescent="0.35">
      <c r="A6" s="34" t="s">
        <v>5</v>
      </c>
      <c r="B6" s="35"/>
      <c r="C6" s="8">
        <f>C7+C8+C9+C10</f>
        <v>2541.6999999999998</v>
      </c>
      <c r="D6" s="36">
        <f>D7+D8+D9+D10</f>
        <v>533.5</v>
      </c>
      <c r="E6" s="37"/>
      <c r="F6" s="36">
        <f>D6/C6*100</f>
        <v>20.989888657197938</v>
      </c>
      <c r="G6" s="37"/>
      <c r="H6" s="1"/>
      <c r="I6" s="3"/>
    </row>
    <row r="7" spans="1:9" ht="16.2" thickBot="1" x14ac:dyDescent="0.35">
      <c r="A7" s="34" t="s">
        <v>6</v>
      </c>
      <c r="B7" s="35"/>
      <c r="C7" s="8">
        <f>Лист1!C7</f>
        <v>322</v>
      </c>
      <c r="D7" s="36">
        <v>142.80000000000001</v>
      </c>
      <c r="E7" s="37"/>
      <c r="F7" s="36">
        <f t="shared" ref="F7:F12" si="0">D7/C7*100</f>
        <v>44.347826086956523</v>
      </c>
      <c r="G7" s="37"/>
      <c r="H7" s="1"/>
      <c r="I7" s="3"/>
    </row>
    <row r="8" spans="1:9" ht="34.200000000000003" customHeight="1" thickBot="1" x14ac:dyDescent="0.35">
      <c r="A8" s="38" t="s">
        <v>7</v>
      </c>
      <c r="B8" s="39"/>
      <c r="C8" s="8">
        <f>Лист1!C8</f>
        <v>724.4</v>
      </c>
      <c r="D8" s="36">
        <v>273</v>
      </c>
      <c r="E8" s="37"/>
      <c r="F8" s="36">
        <f t="shared" si="0"/>
        <v>37.686361126449476</v>
      </c>
      <c r="G8" s="37"/>
      <c r="H8" s="1"/>
      <c r="I8" s="3"/>
    </row>
    <row r="9" spans="1:9" ht="16.2" thickBot="1" x14ac:dyDescent="0.35">
      <c r="A9" s="34" t="s">
        <v>8</v>
      </c>
      <c r="B9" s="35"/>
      <c r="C9" s="8">
        <f>Лист1!C9</f>
        <v>25</v>
      </c>
      <c r="D9" s="36"/>
      <c r="E9" s="37"/>
      <c r="F9" s="36">
        <f t="shared" si="0"/>
        <v>0</v>
      </c>
      <c r="G9" s="37"/>
      <c r="H9" s="1"/>
      <c r="I9" s="3"/>
    </row>
    <row r="10" spans="1:9" ht="16.2" thickBot="1" x14ac:dyDescent="0.35">
      <c r="A10" s="34" t="s">
        <v>9</v>
      </c>
      <c r="B10" s="35"/>
      <c r="C10" s="8">
        <f>Лист1!C10</f>
        <v>1470.3</v>
      </c>
      <c r="D10" s="36">
        <v>117.7</v>
      </c>
      <c r="E10" s="37"/>
      <c r="F10" s="36">
        <f t="shared" si="0"/>
        <v>8.0051690131265723</v>
      </c>
      <c r="G10" s="37"/>
      <c r="H10" s="1"/>
      <c r="I10" s="3"/>
    </row>
    <row r="11" spans="1:9" ht="16.2" thickBot="1" x14ac:dyDescent="0.35">
      <c r="A11" s="34" t="s">
        <v>10</v>
      </c>
      <c r="B11" s="35"/>
      <c r="C11" s="8">
        <v>4550.1000000000004</v>
      </c>
      <c r="D11" s="36">
        <v>2296.4</v>
      </c>
      <c r="E11" s="37"/>
      <c r="F11" s="36">
        <v>1849.3</v>
      </c>
      <c r="G11" s="37"/>
      <c r="H11" s="1"/>
      <c r="I11" s="3"/>
    </row>
    <row r="12" spans="1:9" ht="16.2" thickBot="1" x14ac:dyDescent="0.35">
      <c r="A12" s="34" t="s">
        <v>11</v>
      </c>
      <c r="B12" s="35"/>
      <c r="C12" s="8">
        <f>C6+C11</f>
        <v>7091.8</v>
      </c>
      <c r="D12" s="36">
        <f>D6+D11</f>
        <v>2829.9</v>
      </c>
      <c r="E12" s="37"/>
      <c r="F12" s="36">
        <f t="shared" si="0"/>
        <v>39.903832595391862</v>
      </c>
      <c r="G12" s="37"/>
      <c r="H12" s="1"/>
      <c r="I12" s="3"/>
    </row>
    <row r="13" spans="1:9" ht="16.2" thickBot="1" x14ac:dyDescent="0.35">
      <c r="A13" s="5"/>
      <c r="H13" s="1"/>
      <c r="I13" s="3"/>
    </row>
    <row r="14" spans="1:9" ht="16.2" thickBot="1" x14ac:dyDescent="0.35">
      <c r="A14" s="40" t="s">
        <v>12</v>
      </c>
      <c r="B14" s="41"/>
      <c r="C14" s="8">
        <v>2189.6999999999998</v>
      </c>
      <c r="D14" s="42">
        <v>894.5</v>
      </c>
      <c r="E14" s="43"/>
      <c r="F14" s="42">
        <f>D14/C14*100</f>
        <v>40.850344796090795</v>
      </c>
      <c r="G14" s="43"/>
      <c r="H14" s="1"/>
      <c r="I14" s="3"/>
    </row>
    <row r="15" spans="1:9" ht="16.2" thickBot="1" x14ac:dyDescent="0.35">
      <c r="A15" s="34" t="s">
        <v>13</v>
      </c>
      <c r="B15" s="35"/>
      <c r="C15" s="8">
        <v>99.4</v>
      </c>
      <c r="D15" s="36">
        <v>44.4</v>
      </c>
      <c r="E15" s="37"/>
      <c r="F15" s="42">
        <f t="shared" ref="F15:F22" si="1">D15/C15*100</f>
        <v>44.668008048289735</v>
      </c>
      <c r="G15" s="43"/>
      <c r="H15" s="1"/>
      <c r="I15" s="3"/>
    </row>
    <row r="16" spans="1:9" ht="16.2" thickBot="1" x14ac:dyDescent="0.35">
      <c r="A16" s="34" t="s">
        <v>14</v>
      </c>
      <c r="B16" s="35"/>
      <c r="C16" s="8">
        <v>1164.4000000000001</v>
      </c>
      <c r="D16" s="36">
        <v>434.1</v>
      </c>
      <c r="E16" s="37"/>
      <c r="F16" s="42">
        <f t="shared" si="1"/>
        <v>37.281003091721054</v>
      </c>
      <c r="G16" s="43"/>
      <c r="H16" s="1"/>
      <c r="I16" s="3"/>
    </row>
    <row r="17" spans="1:9" ht="16.2" thickBot="1" x14ac:dyDescent="0.35">
      <c r="A17" s="34" t="s">
        <v>15</v>
      </c>
      <c r="B17" s="35"/>
      <c r="C17" s="8">
        <v>724.4</v>
      </c>
      <c r="D17" s="36">
        <v>60.1</v>
      </c>
      <c r="E17" s="37"/>
      <c r="F17" s="42">
        <f t="shared" si="1"/>
        <v>8.2965212589729447</v>
      </c>
      <c r="G17" s="43"/>
      <c r="H17" s="1"/>
      <c r="I17" s="3"/>
    </row>
    <row r="18" spans="1:9" ht="16.2" thickBot="1" x14ac:dyDescent="0.35">
      <c r="A18" s="34" t="s">
        <v>16</v>
      </c>
      <c r="B18" s="35"/>
      <c r="C18" s="8">
        <v>2274.6</v>
      </c>
      <c r="D18" s="36">
        <v>831.1</v>
      </c>
      <c r="E18" s="37"/>
      <c r="F18" s="42">
        <f t="shared" si="1"/>
        <v>36.538292447023657</v>
      </c>
      <c r="G18" s="43"/>
      <c r="H18" s="1"/>
      <c r="I18" s="3"/>
    </row>
    <row r="19" spans="1:9" ht="16.2" thickBot="1" x14ac:dyDescent="0.35">
      <c r="A19" s="34" t="s">
        <v>17</v>
      </c>
      <c r="B19" s="35"/>
      <c r="C19" s="8">
        <v>0</v>
      </c>
      <c r="D19" s="36">
        <v>0</v>
      </c>
      <c r="E19" s="37"/>
      <c r="F19" s="42">
        <v>0</v>
      </c>
      <c r="G19" s="43"/>
      <c r="H19" s="1"/>
      <c r="I19" s="3"/>
    </row>
    <row r="20" spans="1:9" ht="16.2" thickBot="1" x14ac:dyDescent="0.35">
      <c r="A20" s="34" t="s">
        <v>18</v>
      </c>
      <c r="B20" s="35"/>
      <c r="C20" s="8">
        <v>387.3</v>
      </c>
      <c r="D20" s="36">
        <v>193.7</v>
      </c>
      <c r="E20" s="37"/>
      <c r="F20" s="42">
        <f t="shared" si="1"/>
        <v>50.012909888974953</v>
      </c>
      <c r="G20" s="43"/>
      <c r="H20" s="1"/>
      <c r="I20" s="3"/>
    </row>
    <row r="21" spans="1:9" ht="16.2" thickBot="1" x14ac:dyDescent="0.35">
      <c r="A21" s="34" t="s">
        <v>19</v>
      </c>
      <c r="B21" s="35"/>
      <c r="C21" s="8">
        <v>252</v>
      </c>
      <c r="D21" s="36">
        <v>126</v>
      </c>
      <c r="E21" s="37"/>
      <c r="F21" s="42">
        <f t="shared" si="1"/>
        <v>50</v>
      </c>
      <c r="G21" s="43"/>
      <c r="H21" s="1"/>
      <c r="I21" s="3"/>
    </row>
    <row r="22" spans="1:9" ht="16.2" thickBot="1" x14ac:dyDescent="0.35">
      <c r="A22" s="34" t="s">
        <v>20</v>
      </c>
      <c r="B22" s="35"/>
      <c r="C22" s="8">
        <f>C14+C15+C16+C17+C18+C19+C20+C21</f>
        <v>7091.8</v>
      </c>
      <c r="D22" s="36">
        <f>SUM(D14:D21)</f>
        <v>2583.8999999999996</v>
      </c>
      <c r="E22" s="37"/>
      <c r="F22" s="42">
        <f t="shared" si="1"/>
        <v>36.435037649115877</v>
      </c>
      <c r="G22" s="43"/>
      <c r="H22" s="1"/>
      <c r="I22" s="3"/>
    </row>
    <row r="23" spans="1:9" ht="16.2" thickBot="1" x14ac:dyDescent="0.35">
      <c r="A23" s="6" t="s">
        <v>21</v>
      </c>
      <c r="C23" s="8"/>
      <c r="D23" s="36">
        <f>D12-D22</f>
        <v>246.00000000000045</v>
      </c>
      <c r="E23" s="37"/>
      <c r="F23" s="36"/>
      <c r="G23" s="37"/>
      <c r="H23" s="1"/>
      <c r="I23" s="3"/>
    </row>
    <row r="24" spans="1:9" ht="52.8" customHeight="1" thickBot="1" x14ac:dyDescent="0.35">
      <c r="A24" s="44" t="s">
        <v>22</v>
      </c>
      <c r="B24" s="45"/>
      <c r="C24" s="7"/>
      <c r="D24" s="46"/>
      <c r="E24" s="47"/>
      <c r="F24" s="46"/>
      <c r="G24" s="47"/>
      <c r="H24" s="1"/>
      <c r="I24" s="3"/>
    </row>
    <row r="25" spans="1:9" ht="39.6" customHeight="1" thickBot="1" x14ac:dyDescent="0.35">
      <c r="A25" s="38" t="s">
        <v>23</v>
      </c>
      <c r="B25" s="39"/>
      <c r="C25" s="4"/>
      <c r="D25" s="36">
        <f>D23</f>
        <v>246.00000000000045</v>
      </c>
      <c r="E25" s="47"/>
      <c r="F25" s="46"/>
      <c r="G25" s="47"/>
      <c r="H25" s="1"/>
      <c r="I25" s="3"/>
    </row>
    <row r="26" spans="1:9" ht="39.6" customHeight="1" thickBot="1" x14ac:dyDescent="0.35">
      <c r="A26" s="38" t="s">
        <v>24</v>
      </c>
      <c r="B26" s="39"/>
      <c r="C26" s="9">
        <f>-C12</f>
        <v>-7091.8</v>
      </c>
      <c r="D26" s="36">
        <f>-D12</f>
        <v>-2829.9</v>
      </c>
      <c r="E26" s="47"/>
      <c r="F26" s="46"/>
      <c r="G26" s="47"/>
      <c r="H26" s="1"/>
      <c r="I26" s="3"/>
    </row>
    <row r="27" spans="1:9" ht="16.2" thickBot="1" x14ac:dyDescent="0.35">
      <c r="A27" s="34" t="s">
        <v>25</v>
      </c>
      <c r="B27" s="35"/>
      <c r="C27" s="9">
        <f>C22</f>
        <v>7091.8</v>
      </c>
      <c r="D27" s="36">
        <f>D22</f>
        <v>2583.8999999999996</v>
      </c>
      <c r="E27" s="47"/>
      <c r="F27" s="46"/>
      <c r="G27" s="47"/>
      <c r="H27" s="1"/>
      <c r="I27" s="3"/>
    </row>
    <row r="28" spans="1:9" x14ac:dyDescent="0.3">
      <c r="A28" s="2"/>
      <c r="B28" s="48"/>
      <c r="C28" s="48"/>
      <c r="D28" s="48"/>
      <c r="E28" s="48"/>
      <c r="F28" s="48"/>
      <c r="G28" s="49"/>
      <c r="H28" s="49"/>
      <c r="I28" s="3"/>
    </row>
  </sheetData>
  <mergeCells count="74">
    <mergeCell ref="B28:D28"/>
    <mergeCell ref="E28:F28"/>
    <mergeCell ref="G28:H28"/>
    <mergeCell ref="A26:B26"/>
    <mergeCell ref="D26:E26"/>
    <mergeCell ref="F26:G26"/>
    <mergeCell ref="A27:B27"/>
    <mergeCell ref="D27:E27"/>
    <mergeCell ref="F27:G27"/>
    <mergeCell ref="A25:B25"/>
    <mergeCell ref="D25:E25"/>
    <mergeCell ref="F25:G25"/>
    <mergeCell ref="A21:B21"/>
    <mergeCell ref="D21:E21"/>
    <mergeCell ref="F21:G21"/>
    <mergeCell ref="A22:B22"/>
    <mergeCell ref="D22:E22"/>
    <mergeCell ref="F22:G22"/>
    <mergeCell ref="D23:E23"/>
    <mergeCell ref="F23:G23"/>
    <mergeCell ref="A24:B24"/>
    <mergeCell ref="D24:E24"/>
    <mergeCell ref="F24:G24"/>
    <mergeCell ref="A19:B19"/>
    <mergeCell ref="D19:E19"/>
    <mergeCell ref="F19:G19"/>
    <mergeCell ref="A20:B20"/>
    <mergeCell ref="D20:E20"/>
    <mergeCell ref="F20:G20"/>
    <mergeCell ref="A17:B17"/>
    <mergeCell ref="D17:E17"/>
    <mergeCell ref="F17:G17"/>
    <mergeCell ref="A18:B18"/>
    <mergeCell ref="D18:E18"/>
    <mergeCell ref="F18:G18"/>
    <mergeCell ref="A15:B15"/>
    <mergeCell ref="D15:E15"/>
    <mergeCell ref="F15:G15"/>
    <mergeCell ref="A16:B16"/>
    <mergeCell ref="D16:E16"/>
    <mergeCell ref="F16:G16"/>
    <mergeCell ref="A12:B12"/>
    <mergeCell ref="D12:E12"/>
    <mergeCell ref="F12:G12"/>
    <mergeCell ref="A14:B14"/>
    <mergeCell ref="D14:E14"/>
    <mergeCell ref="F14:G14"/>
    <mergeCell ref="A10:B10"/>
    <mergeCell ref="D10:E10"/>
    <mergeCell ref="F10:G10"/>
    <mergeCell ref="A11:B11"/>
    <mergeCell ref="D11:E11"/>
    <mergeCell ref="F11:G11"/>
    <mergeCell ref="A8:B8"/>
    <mergeCell ref="D8:E8"/>
    <mergeCell ref="F8:G8"/>
    <mergeCell ref="A9:B9"/>
    <mergeCell ref="D9:E9"/>
    <mergeCell ref="F9:G9"/>
    <mergeCell ref="A5:G5"/>
    <mergeCell ref="A6:B6"/>
    <mergeCell ref="D6:E6"/>
    <mergeCell ref="F6:G6"/>
    <mergeCell ref="A7:B7"/>
    <mergeCell ref="D7:E7"/>
    <mergeCell ref="F7:G7"/>
    <mergeCell ref="A1:G1"/>
    <mergeCell ref="A2:B2"/>
    <mergeCell ref="D2:E2"/>
    <mergeCell ref="F2:G2"/>
    <mergeCell ref="A3:B4"/>
    <mergeCell ref="C3:C4"/>
    <mergeCell ref="D3:E4"/>
    <mergeCell ref="F3:G4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9D15A-C4F5-4CA2-8C80-B1AC2780D4A7}">
  <dimension ref="A1:I29"/>
  <sheetViews>
    <sheetView topLeftCell="A7" zoomScaleNormal="100" workbookViewId="0">
      <selection activeCell="D20" sqref="D20:E20"/>
    </sheetView>
  </sheetViews>
  <sheetFormatPr defaultRowHeight="14.4" x14ac:dyDescent="0.3"/>
  <cols>
    <col min="2" max="2" width="31.77734375" customWidth="1"/>
  </cols>
  <sheetData>
    <row r="1" spans="1:9" ht="40.799999999999997" customHeight="1" x14ac:dyDescent="0.3">
      <c r="A1" s="18" t="s">
        <v>28</v>
      </c>
      <c r="B1" s="18"/>
      <c r="C1" s="18"/>
      <c r="D1" s="18"/>
      <c r="E1" s="18"/>
      <c r="F1" s="18"/>
      <c r="G1" s="18"/>
      <c r="H1" s="1"/>
      <c r="I1" s="3"/>
    </row>
    <row r="2" spans="1:9" ht="16.2" thickBot="1" x14ac:dyDescent="0.35">
      <c r="A2" s="19" t="s">
        <v>0</v>
      </c>
      <c r="B2" s="19"/>
      <c r="C2" s="2"/>
      <c r="D2" s="20"/>
      <c r="E2" s="20"/>
      <c r="F2" s="20"/>
      <c r="G2" s="20"/>
      <c r="H2" s="1"/>
      <c r="I2" s="3"/>
    </row>
    <row r="3" spans="1:9" ht="15.6" x14ac:dyDescent="0.3">
      <c r="A3" s="21"/>
      <c r="B3" s="22"/>
      <c r="C3" s="25" t="s">
        <v>1</v>
      </c>
      <c r="D3" s="21" t="s">
        <v>2</v>
      </c>
      <c r="E3" s="22"/>
      <c r="F3" s="27" t="s">
        <v>3</v>
      </c>
      <c r="G3" s="28"/>
      <c r="H3" s="1"/>
      <c r="I3" s="3"/>
    </row>
    <row r="4" spans="1:9" ht="16.2" thickBot="1" x14ac:dyDescent="0.35">
      <c r="A4" s="23"/>
      <c r="B4" s="24"/>
      <c r="C4" s="26"/>
      <c r="D4" s="23"/>
      <c r="E4" s="24"/>
      <c r="F4" s="29"/>
      <c r="G4" s="30"/>
      <c r="H4" s="1"/>
      <c r="I4" s="3"/>
    </row>
    <row r="5" spans="1:9" ht="16.2" thickBot="1" x14ac:dyDescent="0.35">
      <c r="A5" s="31" t="s">
        <v>4</v>
      </c>
      <c r="B5" s="32"/>
      <c r="C5" s="32"/>
      <c r="D5" s="32"/>
      <c r="E5" s="32"/>
      <c r="F5" s="32"/>
      <c r="G5" s="33"/>
      <c r="H5" s="1"/>
      <c r="I5" s="3"/>
    </row>
    <row r="6" spans="1:9" ht="16.2" thickBot="1" x14ac:dyDescent="0.35">
      <c r="A6" s="34" t="s">
        <v>5</v>
      </c>
      <c r="B6" s="35"/>
      <c r="C6" s="8">
        <f>C7+C8+C9+C10</f>
        <v>2541.6999999999998</v>
      </c>
      <c r="D6" s="36">
        <f>D7+D8+D9+D10+D11</f>
        <v>927.9</v>
      </c>
      <c r="E6" s="37"/>
      <c r="F6" s="36">
        <f>D6/C6*100</f>
        <v>36.507062202462919</v>
      </c>
      <c r="G6" s="37"/>
      <c r="H6" s="1"/>
      <c r="I6" s="3"/>
    </row>
    <row r="7" spans="1:9" ht="16.2" thickBot="1" x14ac:dyDescent="0.35">
      <c r="A7" s="34" t="s">
        <v>6</v>
      </c>
      <c r="B7" s="35"/>
      <c r="C7" s="8">
        <f>Лист1!C7</f>
        <v>322</v>
      </c>
      <c r="D7" s="36">
        <v>245.5</v>
      </c>
      <c r="E7" s="37"/>
      <c r="F7" s="36">
        <f t="shared" ref="F7:F13" si="0">D7/C7*100</f>
        <v>76.242236024844729</v>
      </c>
      <c r="G7" s="37"/>
      <c r="H7" s="1"/>
      <c r="I7" s="3"/>
    </row>
    <row r="8" spans="1:9" ht="34.200000000000003" customHeight="1" thickBot="1" x14ac:dyDescent="0.35">
      <c r="A8" s="38" t="s">
        <v>7</v>
      </c>
      <c r="B8" s="39"/>
      <c r="C8" s="8">
        <f>Лист1!C8</f>
        <v>724.4</v>
      </c>
      <c r="D8" s="36">
        <v>442.9</v>
      </c>
      <c r="E8" s="37"/>
      <c r="F8" s="36">
        <f t="shared" si="0"/>
        <v>61.140254003313089</v>
      </c>
      <c r="G8" s="37"/>
      <c r="H8" s="1"/>
      <c r="I8" s="3"/>
    </row>
    <row r="9" spans="1:9" ht="16.2" thickBot="1" x14ac:dyDescent="0.35">
      <c r="A9" s="34" t="s">
        <v>8</v>
      </c>
      <c r="B9" s="35"/>
      <c r="C9" s="8">
        <f>Лист1!C9</f>
        <v>25</v>
      </c>
      <c r="D9" s="36"/>
      <c r="E9" s="37"/>
      <c r="F9" s="36">
        <f t="shared" si="0"/>
        <v>0</v>
      </c>
      <c r="G9" s="37"/>
      <c r="H9" s="1"/>
      <c r="I9" s="3"/>
    </row>
    <row r="10" spans="1:9" ht="16.2" thickBot="1" x14ac:dyDescent="0.35">
      <c r="A10" s="34" t="s">
        <v>9</v>
      </c>
      <c r="B10" s="35"/>
      <c r="C10" s="8">
        <f>Лист1!C10</f>
        <v>1470.3</v>
      </c>
      <c r="D10" s="36">
        <v>239.5</v>
      </c>
      <c r="E10" s="37"/>
      <c r="F10" s="36">
        <f t="shared" si="0"/>
        <v>16.289192681765627</v>
      </c>
      <c r="G10" s="37"/>
      <c r="H10" s="1"/>
      <c r="I10" s="3"/>
    </row>
    <row r="11" spans="1:9" ht="16.2" thickBot="1" x14ac:dyDescent="0.35">
      <c r="A11" s="34" t="s">
        <v>29</v>
      </c>
      <c r="B11" s="35"/>
      <c r="C11" s="9"/>
      <c r="D11" s="36"/>
      <c r="E11" s="37"/>
      <c r="F11" s="36">
        <v>0</v>
      </c>
      <c r="G11" s="37"/>
      <c r="H11" s="1"/>
      <c r="I11" s="3"/>
    </row>
    <row r="12" spans="1:9" ht="16.2" thickBot="1" x14ac:dyDescent="0.35">
      <c r="A12" s="34" t="s">
        <v>10</v>
      </c>
      <c r="B12" s="35"/>
      <c r="C12" s="8">
        <v>4781.8</v>
      </c>
      <c r="D12" s="36">
        <v>3490.8</v>
      </c>
      <c r="E12" s="37"/>
      <c r="F12" s="36">
        <f t="shared" si="0"/>
        <v>73.001798485925804</v>
      </c>
      <c r="G12" s="37"/>
      <c r="H12" s="1"/>
      <c r="I12" s="3"/>
    </row>
    <row r="13" spans="1:9" ht="16.2" thickBot="1" x14ac:dyDescent="0.35">
      <c r="A13" s="34" t="s">
        <v>11</v>
      </c>
      <c r="B13" s="35"/>
      <c r="C13" s="8">
        <f>C6+C12</f>
        <v>7323.5</v>
      </c>
      <c r="D13" s="36">
        <f>D6+D12</f>
        <v>4418.7</v>
      </c>
      <c r="E13" s="37"/>
      <c r="F13" s="36">
        <f t="shared" si="0"/>
        <v>60.335904963473737</v>
      </c>
      <c r="G13" s="37"/>
      <c r="H13" s="1"/>
      <c r="I13" s="3"/>
    </row>
    <row r="14" spans="1:9" ht="15.6" x14ac:dyDescent="0.3">
      <c r="A14" s="50"/>
      <c r="B14" s="51"/>
      <c r="C14" s="51"/>
      <c r="D14" s="51"/>
      <c r="E14" s="51"/>
      <c r="F14" s="51"/>
      <c r="G14" s="51"/>
      <c r="H14" s="1"/>
      <c r="I14" s="3"/>
    </row>
    <row r="15" spans="1:9" ht="16.2" thickBot="1" x14ac:dyDescent="0.35">
      <c r="A15" s="40" t="s">
        <v>12</v>
      </c>
      <c r="B15" s="41"/>
      <c r="C15" s="8">
        <v>2243.6</v>
      </c>
      <c r="D15" s="42">
        <v>1357</v>
      </c>
      <c r="E15" s="43"/>
      <c r="F15" s="42">
        <f>D15/C15*100</f>
        <v>60.483152077019078</v>
      </c>
      <c r="G15" s="43"/>
      <c r="H15" s="1"/>
      <c r="I15" s="3"/>
    </row>
    <row r="16" spans="1:9" ht="16.2" thickBot="1" x14ac:dyDescent="0.35">
      <c r="A16" s="34" t="s">
        <v>13</v>
      </c>
      <c r="B16" s="35"/>
      <c r="C16" s="8">
        <v>110.8</v>
      </c>
      <c r="D16" s="36">
        <v>68.7</v>
      </c>
      <c r="E16" s="37"/>
      <c r="F16" s="42">
        <f t="shared" ref="F16:F23" si="1">D16/C16*100</f>
        <v>62.003610108303256</v>
      </c>
      <c r="G16" s="43"/>
      <c r="H16" s="1"/>
      <c r="I16" s="3"/>
    </row>
    <row r="17" spans="1:9" ht="16.2" thickBot="1" x14ac:dyDescent="0.35">
      <c r="A17" s="34" t="s">
        <v>14</v>
      </c>
      <c r="B17" s="35"/>
      <c r="C17" s="8">
        <v>1164.4000000000001</v>
      </c>
      <c r="D17" s="36">
        <v>675.4</v>
      </c>
      <c r="E17" s="37"/>
      <c r="F17" s="42">
        <f t="shared" si="1"/>
        <v>58.004122294744064</v>
      </c>
      <c r="G17" s="43"/>
      <c r="H17" s="1"/>
      <c r="I17" s="3"/>
    </row>
    <row r="18" spans="1:9" ht="16.2" thickBot="1" x14ac:dyDescent="0.35">
      <c r="A18" s="34" t="s">
        <v>15</v>
      </c>
      <c r="B18" s="35"/>
      <c r="C18" s="8">
        <v>740.8</v>
      </c>
      <c r="D18" s="36">
        <v>339.2</v>
      </c>
      <c r="E18" s="37"/>
      <c r="F18" s="42">
        <f t="shared" si="1"/>
        <v>45.788336933045358</v>
      </c>
      <c r="G18" s="43"/>
      <c r="H18" s="1"/>
      <c r="I18" s="3"/>
    </row>
    <row r="19" spans="1:9" ht="16.2" thickBot="1" x14ac:dyDescent="0.35">
      <c r="A19" s="34" t="s">
        <v>16</v>
      </c>
      <c r="B19" s="35"/>
      <c r="C19" s="8">
        <v>2424.6</v>
      </c>
      <c r="D19" s="36">
        <v>1410.3</v>
      </c>
      <c r="E19" s="37"/>
      <c r="F19" s="42">
        <f t="shared" si="1"/>
        <v>58.166295471417961</v>
      </c>
      <c r="G19" s="43"/>
      <c r="H19" s="1"/>
      <c r="I19" s="3"/>
    </row>
    <row r="20" spans="1:9" ht="16.2" thickBot="1" x14ac:dyDescent="0.35">
      <c r="A20" s="34" t="s">
        <v>17</v>
      </c>
      <c r="B20" s="35"/>
      <c r="C20" s="8">
        <v>0</v>
      </c>
      <c r="D20" s="36">
        <v>0</v>
      </c>
      <c r="E20" s="37"/>
      <c r="F20" s="42">
        <v>0</v>
      </c>
      <c r="G20" s="43"/>
      <c r="H20" s="1"/>
      <c r="I20" s="3"/>
    </row>
    <row r="21" spans="1:9" ht="16.2" thickBot="1" x14ac:dyDescent="0.35">
      <c r="A21" s="34" t="s">
        <v>18</v>
      </c>
      <c r="B21" s="35"/>
      <c r="C21" s="8">
        <v>387.3</v>
      </c>
      <c r="D21" s="36">
        <v>290.39999999999998</v>
      </c>
      <c r="E21" s="37"/>
      <c r="F21" s="42">
        <f t="shared" si="1"/>
        <v>74.980635166537553</v>
      </c>
      <c r="G21" s="43"/>
      <c r="H21" s="1"/>
      <c r="I21" s="3"/>
    </row>
    <row r="22" spans="1:9" ht="16.2" thickBot="1" x14ac:dyDescent="0.35">
      <c r="A22" s="34" t="s">
        <v>19</v>
      </c>
      <c r="B22" s="35"/>
      <c r="C22" s="8">
        <v>252</v>
      </c>
      <c r="D22" s="36">
        <v>189</v>
      </c>
      <c r="E22" s="37"/>
      <c r="F22" s="42">
        <f t="shared" si="1"/>
        <v>75</v>
      </c>
      <c r="G22" s="43"/>
      <c r="H22" s="1"/>
      <c r="I22" s="3"/>
    </row>
    <row r="23" spans="1:9" ht="16.2" thickBot="1" x14ac:dyDescent="0.35">
      <c r="A23" s="34" t="s">
        <v>20</v>
      </c>
      <c r="B23" s="35"/>
      <c r="C23" s="8">
        <f>C15+C16+C17+C18+C19+C20+C21+C22</f>
        <v>7323.5000000000009</v>
      </c>
      <c r="D23" s="36">
        <f>SUM(D15:D22)</f>
        <v>4329.9999999999991</v>
      </c>
      <c r="E23" s="37"/>
      <c r="F23" s="42">
        <f t="shared" si="1"/>
        <v>59.124735440704555</v>
      </c>
      <c r="G23" s="43"/>
      <c r="H23" s="1"/>
      <c r="I23" s="3"/>
    </row>
    <row r="24" spans="1:9" ht="16.2" thickBot="1" x14ac:dyDescent="0.35">
      <c r="A24" s="6" t="s">
        <v>21</v>
      </c>
      <c r="C24" s="8"/>
      <c r="D24" s="36">
        <f>D13-D23</f>
        <v>88.700000000000728</v>
      </c>
      <c r="E24" s="37"/>
      <c r="F24" s="36"/>
      <c r="G24" s="37"/>
      <c r="H24" s="1"/>
      <c r="I24" s="3"/>
    </row>
    <row r="25" spans="1:9" ht="52.8" customHeight="1" thickBot="1" x14ac:dyDescent="0.35">
      <c r="A25" s="44" t="s">
        <v>22</v>
      </c>
      <c r="B25" s="45"/>
      <c r="C25" s="7"/>
      <c r="D25" s="46"/>
      <c r="E25" s="47"/>
      <c r="F25" s="46"/>
      <c r="G25" s="47"/>
      <c r="H25" s="1"/>
      <c r="I25" s="3"/>
    </row>
    <row r="26" spans="1:9" ht="39.6" customHeight="1" thickBot="1" x14ac:dyDescent="0.35">
      <c r="A26" s="38" t="s">
        <v>23</v>
      </c>
      <c r="B26" s="39"/>
      <c r="C26" s="4"/>
      <c r="D26" s="36">
        <f>D24</f>
        <v>88.700000000000728</v>
      </c>
      <c r="E26" s="47"/>
      <c r="F26" s="46"/>
      <c r="G26" s="47"/>
      <c r="H26" s="1"/>
      <c r="I26" s="3"/>
    </row>
    <row r="27" spans="1:9" ht="39.6" customHeight="1" thickBot="1" x14ac:dyDescent="0.35">
      <c r="A27" s="38" t="s">
        <v>24</v>
      </c>
      <c r="B27" s="39"/>
      <c r="C27" s="9">
        <f>-C13</f>
        <v>-7323.5</v>
      </c>
      <c r="D27" s="36">
        <f>-D13</f>
        <v>-4418.7</v>
      </c>
      <c r="E27" s="47"/>
      <c r="F27" s="46"/>
      <c r="G27" s="47"/>
      <c r="H27" s="1"/>
      <c r="I27" s="3"/>
    </row>
    <row r="28" spans="1:9" ht="16.2" thickBot="1" x14ac:dyDescent="0.35">
      <c r="A28" s="34" t="s">
        <v>25</v>
      </c>
      <c r="B28" s="35"/>
      <c r="C28" s="9">
        <f>C23</f>
        <v>7323.5000000000009</v>
      </c>
      <c r="D28" s="36">
        <f>D23</f>
        <v>4329.9999999999991</v>
      </c>
      <c r="E28" s="47"/>
      <c r="F28" s="46"/>
      <c r="G28" s="47"/>
      <c r="H28" s="1"/>
      <c r="I28" s="3"/>
    </row>
    <row r="29" spans="1:9" x14ac:dyDescent="0.3">
      <c r="A29" s="2"/>
      <c r="B29" s="48"/>
      <c r="C29" s="48"/>
      <c r="D29" s="48"/>
      <c r="E29" s="48"/>
      <c r="F29" s="48"/>
      <c r="G29" s="49"/>
      <c r="H29" s="49"/>
      <c r="I29" s="3"/>
    </row>
  </sheetData>
  <mergeCells count="78">
    <mergeCell ref="B29:D29"/>
    <mergeCell ref="E29:F29"/>
    <mergeCell ref="G29:H29"/>
    <mergeCell ref="A27:B27"/>
    <mergeCell ref="D27:E27"/>
    <mergeCell ref="F27:G27"/>
    <mergeCell ref="A28:B28"/>
    <mergeCell ref="D28:E28"/>
    <mergeCell ref="F28:G28"/>
    <mergeCell ref="A26:B26"/>
    <mergeCell ref="D26:E26"/>
    <mergeCell ref="F26:G26"/>
    <mergeCell ref="A22:B22"/>
    <mergeCell ref="D22:E22"/>
    <mergeCell ref="F22:G22"/>
    <mergeCell ref="A23:B23"/>
    <mergeCell ref="D23:E23"/>
    <mergeCell ref="F23:G23"/>
    <mergeCell ref="D24:E24"/>
    <mergeCell ref="F24:G24"/>
    <mergeCell ref="A25:B25"/>
    <mergeCell ref="D25:E25"/>
    <mergeCell ref="F25:G25"/>
    <mergeCell ref="A20:B20"/>
    <mergeCell ref="D20:E20"/>
    <mergeCell ref="F20:G20"/>
    <mergeCell ref="A21:B21"/>
    <mergeCell ref="D21:E21"/>
    <mergeCell ref="F21:G21"/>
    <mergeCell ref="A18:B18"/>
    <mergeCell ref="D18:E18"/>
    <mergeCell ref="F18:G18"/>
    <mergeCell ref="A19:B19"/>
    <mergeCell ref="D19:E19"/>
    <mergeCell ref="F19:G19"/>
    <mergeCell ref="A16:B16"/>
    <mergeCell ref="D16:E16"/>
    <mergeCell ref="F16:G16"/>
    <mergeCell ref="A17:B17"/>
    <mergeCell ref="D17:E17"/>
    <mergeCell ref="F17:G17"/>
    <mergeCell ref="A13:B13"/>
    <mergeCell ref="D13:E13"/>
    <mergeCell ref="F13:G13"/>
    <mergeCell ref="A15:B15"/>
    <mergeCell ref="D15:E15"/>
    <mergeCell ref="F15:G15"/>
    <mergeCell ref="A14:G14"/>
    <mergeCell ref="A10:B10"/>
    <mergeCell ref="D10:E10"/>
    <mergeCell ref="F10:G10"/>
    <mergeCell ref="A12:B12"/>
    <mergeCell ref="D12:E12"/>
    <mergeCell ref="F12:G12"/>
    <mergeCell ref="A11:B11"/>
    <mergeCell ref="D11:E11"/>
    <mergeCell ref="F11:G11"/>
    <mergeCell ref="A8:B8"/>
    <mergeCell ref="D8:E8"/>
    <mergeCell ref="F8:G8"/>
    <mergeCell ref="A9:B9"/>
    <mergeCell ref="D9:E9"/>
    <mergeCell ref="F9:G9"/>
    <mergeCell ref="A5:G5"/>
    <mergeCell ref="A6:B6"/>
    <mergeCell ref="D6:E6"/>
    <mergeCell ref="F6:G6"/>
    <mergeCell ref="A7:B7"/>
    <mergeCell ref="D7:E7"/>
    <mergeCell ref="F7:G7"/>
    <mergeCell ref="A1:G1"/>
    <mergeCell ref="A2:B2"/>
    <mergeCell ref="D2:E2"/>
    <mergeCell ref="F2:G2"/>
    <mergeCell ref="A3:B4"/>
    <mergeCell ref="C3:C4"/>
    <mergeCell ref="D3:E4"/>
    <mergeCell ref="F3:G4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CCEC8-43A1-45B2-ABEA-18E008FD4D34}">
  <dimension ref="A1:I28"/>
  <sheetViews>
    <sheetView topLeftCell="A10" zoomScaleNormal="100" workbookViewId="0">
      <selection activeCell="F24" sqref="F24:G24"/>
    </sheetView>
  </sheetViews>
  <sheetFormatPr defaultRowHeight="14.4" x14ac:dyDescent="0.3"/>
  <cols>
    <col min="2" max="2" width="31.77734375" customWidth="1"/>
  </cols>
  <sheetData>
    <row r="1" spans="1:9" ht="40.799999999999997" customHeight="1" x14ac:dyDescent="0.3">
      <c r="A1" s="18" t="s">
        <v>30</v>
      </c>
      <c r="B1" s="18"/>
      <c r="C1" s="18"/>
      <c r="D1" s="18"/>
      <c r="E1" s="18"/>
      <c r="F1" s="18"/>
      <c r="G1" s="18"/>
      <c r="H1" s="1"/>
      <c r="I1" s="3"/>
    </row>
    <row r="2" spans="1:9" ht="16.2" thickBot="1" x14ac:dyDescent="0.35">
      <c r="A2" s="19" t="s">
        <v>0</v>
      </c>
      <c r="B2" s="19"/>
      <c r="C2" s="2"/>
      <c r="D2" s="20"/>
      <c r="E2" s="20"/>
      <c r="F2" s="20"/>
      <c r="G2" s="20"/>
      <c r="H2" s="1"/>
      <c r="I2" s="3"/>
    </row>
    <row r="3" spans="1:9" ht="15.6" x14ac:dyDescent="0.3">
      <c r="A3" s="21"/>
      <c r="B3" s="22"/>
      <c r="C3" s="25" t="s">
        <v>1</v>
      </c>
      <c r="D3" s="21" t="s">
        <v>2</v>
      </c>
      <c r="E3" s="22"/>
      <c r="F3" s="27" t="s">
        <v>3</v>
      </c>
      <c r="G3" s="28"/>
      <c r="H3" s="1"/>
      <c r="I3" s="3"/>
    </row>
    <row r="4" spans="1:9" ht="16.2" thickBot="1" x14ac:dyDescent="0.35">
      <c r="A4" s="23"/>
      <c r="B4" s="24"/>
      <c r="C4" s="26"/>
      <c r="D4" s="23"/>
      <c r="E4" s="24"/>
      <c r="F4" s="29"/>
      <c r="G4" s="30"/>
      <c r="H4" s="1"/>
      <c r="I4" s="3"/>
    </row>
    <row r="5" spans="1:9" ht="16.2" thickBot="1" x14ac:dyDescent="0.35">
      <c r="A5" s="31" t="s">
        <v>4</v>
      </c>
      <c r="B5" s="32"/>
      <c r="C5" s="32"/>
      <c r="D5" s="32"/>
      <c r="E5" s="32"/>
      <c r="F5" s="32"/>
      <c r="G5" s="33"/>
      <c r="H5" s="1"/>
      <c r="I5" s="3"/>
    </row>
    <row r="6" spans="1:9" ht="16.2" thickBot="1" x14ac:dyDescent="0.35">
      <c r="A6" s="34" t="s">
        <v>5</v>
      </c>
      <c r="B6" s="35"/>
      <c r="C6" s="8">
        <f>C7+C8+C9+C10</f>
        <v>2413.2000000000003</v>
      </c>
      <c r="D6" s="36">
        <f>D7+D8+D9+D10</f>
        <v>298</v>
      </c>
      <c r="E6" s="37"/>
      <c r="F6" s="36">
        <f>D6/C6*100</f>
        <v>12.348748549643625</v>
      </c>
      <c r="G6" s="37"/>
      <c r="H6" s="1"/>
      <c r="I6" s="3"/>
    </row>
    <row r="7" spans="1:9" ht="16.2" thickBot="1" x14ac:dyDescent="0.35">
      <c r="A7" s="34" t="s">
        <v>6</v>
      </c>
      <c r="B7" s="35"/>
      <c r="C7" s="8">
        <v>349.1</v>
      </c>
      <c r="D7" s="36">
        <v>39.4</v>
      </c>
      <c r="E7" s="37"/>
      <c r="F7" s="36">
        <f t="shared" ref="F7:F12" si="0">D7/C7*100</f>
        <v>11.286164422801487</v>
      </c>
      <c r="G7" s="37"/>
      <c r="H7" s="1"/>
      <c r="I7" s="3"/>
    </row>
    <row r="8" spans="1:9" ht="34.200000000000003" customHeight="1" thickBot="1" x14ac:dyDescent="0.35">
      <c r="A8" s="38" t="s">
        <v>7</v>
      </c>
      <c r="B8" s="39"/>
      <c r="C8" s="8">
        <v>655.20000000000005</v>
      </c>
      <c r="D8" s="36">
        <v>155.5</v>
      </c>
      <c r="E8" s="37"/>
      <c r="F8" s="36">
        <f t="shared" si="0"/>
        <v>23.733211233211232</v>
      </c>
      <c r="G8" s="37"/>
      <c r="H8" s="1"/>
      <c r="I8" s="3"/>
    </row>
    <row r="9" spans="1:9" ht="16.2" thickBot="1" x14ac:dyDescent="0.35">
      <c r="A9" s="34" t="s">
        <v>8</v>
      </c>
      <c r="B9" s="35"/>
      <c r="C9" s="8"/>
      <c r="D9" s="36">
        <v>34.9</v>
      </c>
      <c r="E9" s="37"/>
      <c r="F9" s="36">
        <v>0</v>
      </c>
      <c r="G9" s="37"/>
      <c r="H9" s="1"/>
      <c r="I9" s="3"/>
    </row>
    <row r="10" spans="1:9" ht="16.2" thickBot="1" x14ac:dyDescent="0.35">
      <c r="A10" s="34" t="s">
        <v>9</v>
      </c>
      <c r="B10" s="35"/>
      <c r="C10" s="8">
        <v>1408.9</v>
      </c>
      <c r="D10" s="36">
        <v>68.2</v>
      </c>
      <c r="E10" s="37"/>
      <c r="F10" s="36">
        <f t="shared" si="0"/>
        <v>4.8406558307899781</v>
      </c>
      <c r="G10" s="37"/>
      <c r="H10" s="1"/>
      <c r="I10" s="3"/>
    </row>
    <row r="11" spans="1:9" ht="16.2" thickBot="1" x14ac:dyDescent="0.35">
      <c r="A11" s="34" t="s">
        <v>10</v>
      </c>
      <c r="B11" s="35"/>
      <c r="C11" s="8">
        <v>11161.9</v>
      </c>
      <c r="D11" s="36">
        <v>1098.5999999999999</v>
      </c>
      <c r="E11" s="37"/>
      <c r="F11" s="36">
        <f t="shared" si="0"/>
        <v>9.8424103423252305</v>
      </c>
      <c r="G11" s="37"/>
      <c r="H11" s="1"/>
      <c r="I11" s="3"/>
    </row>
    <row r="12" spans="1:9" ht="16.2" thickBot="1" x14ac:dyDescent="0.35">
      <c r="A12" s="34" t="s">
        <v>11</v>
      </c>
      <c r="B12" s="35"/>
      <c r="C12" s="8">
        <f>C6+C11</f>
        <v>13575.1</v>
      </c>
      <c r="D12" s="36">
        <f>D6+D11</f>
        <v>1396.6</v>
      </c>
      <c r="E12" s="37"/>
      <c r="F12" s="36">
        <f t="shared" si="0"/>
        <v>10.287953679899227</v>
      </c>
      <c r="G12" s="37"/>
      <c r="H12" s="1"/>
      <c r="I12" s="3"/>
    </row>
    <row r="13" spans="1:9" ht="16.2" thickBot="1" x14ac:dyDescent="0.35">
      <c r="A13" s="5"/>
      <c r="H13" s="1"/>
      <c r="I13" s="3"/>
    </row>
    <row r="14" spans="1:9" ht="16.2" thickBot="1" x14ac:dyDescent="0.35">
      <c r="A14" s="40" t="s">
        <v>12</v>
      </c>
      <c r="B14" s="41"/>
      <c r="C14" s="8">
        <v>1976.7</v>
      </c>
      <c r="D14" s="42">
        <v>346.8</v>
      </c>
      <c r="E14" s="43"/>
      <c r="F14" s="42">
        <f>D14/C14*100</f>
        <v>17.544392168766127</v>
      </c>
      <c r="G14" s="43"/>
      <c r="H14" s="1"/>
      <c r="I14" s="3"/>
    </row>
    <row r="15" spans="1:9" ht="16.2" thickBot="1" x14ac:dyDescent="0.35">
      <c r="A15" s="34" t="s">
        <v>13</v>
      </c>
      <c r="B15" s="35"/>
      <c r="C15" s="8">
        <v>115.2</v>
      </c>
      <c r="D15" s="36">
        <v>13.3</v>
      </c>
      <c r="E15" s="37"/>
      <c r="F15" s="42">
        <f t="shared" ref="F15:F22" si="1">D15/C15*100</f>
        <v>11.545138888888889</v>
      </c>
      <c r="G15" s="43"/>
      <c r="H15" s="1"/>
      <c r="I15" s="3"/>
    </row>
    <row r="16" spans="1:9" ht="16.2" thickBot="1" x14ac:dyDescent="0.35">
      <c r="A16" s="34" t="s">
        <v>14</v>
      </c>
      <c r="B16" s="35"/>
      <c r="C16" s="8">
        <v>1102.7</v>
      </c>
      <c r="D16" s="36">
        <v>391.4</v>
      </c>
      <c r="E16" s="37"/>
      <c r="F16" s="42">
        <f t="shared" si="1"/>
        <v>35.494694839938326</v>
      </c>
      <c r="G16" s="43"/>
      <c r="H16" s="1"/>
      <c r="I16" s="3"/>
    </row>
    <row r="17" spans="1:9" ht="16.2" thickBot="1" x14ac:dyDescent="0.35">
      <c r="A17" s="34" t="s">
        <v>15</v>
      </c>
      <c r="B17" s="35"/>
      <c r="C17" s="8">
        <v>655.20000000000005</v>
      </c>
      <c r="D17" s="36">
        <v>149.80000000000001</v>
      </c>
      <c r="E17" s="37"/>
      <c r="F17" s="42">
        <f t="shared" si="1"/>
        <v>22.863247863247864</v>
      </c>
      <c r="G17" s="43"/>
      <c r="H17" s="1"/>
      <c r="I17" s="3"/>
    </row>
    <row r="18" spans="1:9" ht="16.2" thickBot="1" x14ac:dyDescent="0.35">
      <c r="A18" s="34" t="s">
        <v>16</v>
      </c>
      <c r="B18" s="35"/>
      <c r="C18" s="8">
        <v>9969.2999999999993</v>
      </c>
      <c r="D18" s="36">
        <v>228.5</v>
      </c>
      <c r="E18" s="37"/>
      <c r="F18" s="42">
        <f t="shared" si="1"/>
        <v>2.292036552215301</v>
      </c>
      <c r="G18" s="43"/>
      <c r="H18" s="1"/>
      <c r="I18" s="3"/>
    </row>
    <row r="19" spans="1:9" ht="16.2" thickBot="1" x14ac:dyDescent="0.35">
      <c r="A19" s="34" t="s">
        <v>17</v>
      </c>
      <c r="B19" s="35"/>
      <c r="C19" s="8">
        <v>0</v>
      </c>
      <c r="D19" s="36">
        <v>0</v>
      </c>
      <c r="E19" s="37"/>
      <c r="F19" s="42">
        <v>0</v>
      </c>
      <c r="G19" s="43"/>
      <c r="H19" s="1"/>
      <c r="I19" s="3"/>
    </row>
    <row r="20" spans="1:9" ht="16.2" thickBot="1" x14ac:dyDescent="0.35">
      <c r="A20" s="34" t="s">
        <v>18</v>
      </c>
      <c r="B20" s="35"/>
      <c r="C20" s="8">
        <v>393.8</v>
      </c>
      <c r="D20" s="36"/>
      <c r="E20" s="37"/>
      <c r="F20" s="42">
        <f t="shared" si="1"/>
        <v>0</v>
      </c>
      <c r="G20" s="43"/>
      <c r="H20" s="1"/>
      <c r="I20" s="3"/>
    </row>
    <row r="21" spans="1:9" ht="16.2" thickBot="1" x14ac:dyDescent="0.35">
      <c r="A21" s="34" t="s">
        <v>19</v>
      </c>
      <c r="B21" s="35"/>
      <c r="C21" s="8">
        <v>245.5</v>
      </c>
      <c r="D21" s="36"/>
      <c r="E21" s="37"/>
      <c r="F21" s="42">
        <f t="shared" si="1"/>
        <v>0</v>
      </c>
      <c r="G21" s="43"/>
      <c r="H21" s="1"/>
      <c r="I21" s="3"/>
    </row>
    <row r="22" spans="1:9" ht="16.2" thickBot="1" x14ac:dyDescent="0.35">
      <c r="A22" s="34" t="s">
        <v>20</v>
      </c>
      <c r="B22" s="35"/>
      <c r="C22" s="8">
        <f>C14+C15+C16+C17+C18+C19+C20+C21</f>
        <v>14458.399999999998</v>
      </c>
      <c r="D22" s="36">
        <f>SUM(D14:D21)</f>
        <v>1129.8</v>
      </c>
      <c r="E22" s="37"/>
      <c r="F22" s="42">
        <f t="shared" si="1"/>
        <v>7.8141426437226809</v>
      </c>
      <c r="G22" s="43"/>
      <c r="H22" s="1"/>
      <c r="I22" s="3"/>
    </row>
    <row r="23" spans="1:9" ht="16.2" thickBot="1" x14ac:dyDescent="0.35">
      <c r="A23" s="6" t="s">
        <v>21</v>
      </c>
      <c r="C23" s="8">
        <f>C12-C22</f>
        <v>-883.29999999999745</v>
      </c>
      <c r="D23" s="36">
        <f>D12-D22</f>
        <v>266.79999999999995</v>
      </c>
      <c r="E23" s="37"/>
      <c r="F23" s="36">
        <f t="shared" ref="F23" si="2">D23/C23*100</f>
        <v>-30.204913392958304</v>
      </c>
      <c r="G23" s="37"/>
      <c r="H23" s="1"/>
      <c r="I23" s="3"/>
    </row>
    <row r="24" spans="1:9" ht="52.8" customHeight="1" thickBot="1" x14ac:dyDescent="0.35">
      <c r="A24" s="44" t="s">
        <v>22</v>
      </c>
      <c r="B24" s="45"/>
      <c r="C24" s="7"/>
      <c r="D24" s="46"/>
      <c r="E24" s="47"/>
      <c r="F24" s="46"/>
      <c r="G24" s="47"/>
      <c r="H24" s="1"/>
      <c r="I24" s="3"/>
    </row>
    <row r="25" spans="1:9" ht="39.6" customHeight="1" thickBot="1" x14ac:dyDescent="0.35">
      <c r="A25" s="38" t="s">
        <v>23</v>
      </c>
      <c r="B25" s="39"/>
      <c r="C25" s="13">
        <f>C23</f>
        <v>-883.29999999999745</v>
      </c>
      <c r="D25" s="36">
        <f>D23</f>
        <v>266.79999999999995</v>
      </c>
      <c r="E25" s="47"/>
      <c r="F25" s="46"/>
      <c r="G25" s="47"/>
      <c r="H25" s="1"/>
      <c r="I25" s="3"/>
    </row>
    <row r="26" spans="1:9" ht="39.6" customHeight="1" thickBot="1" x14ac:dyDescent="0.35">
      <c r="A26" s="38" t="s">
        <v>24</v>
      </c>
      <c r="B26" s="39"/>
      <c r="C26" s="9">
        <f>-C12</f>
        <v>-13575.1</v>
      </c>
      <c r="D26" s="36">
        <f>-D12</f>
        <v>-1396.6</v>
      </c>
      <c r="E26" s="47"/>
      <c r="F26" s="46"/>
      <c r="G26" s="47"/>
      <c r="H26" s="1"/>
      <c r="I26" s="3"/>
    </row>
    <row r="27" spans="1:9" ht="16.2" thickBot="1" x14ac:dyDescent="0.35">
      <c r="A27" s="34" t="s">
        <v>25</v>
      </c>
      <c r="B27" s="35"/>
      <c r="C27" s="9">
        <f>C22</f>
        <v>14458.399999999998</v>
      </c>
      <c r="D27" s="36">
        <f>D22</f>
        <v>1129.8</v>
      </c>
      <c r="E27" s="47"/>
      <c r="F27" s="46"/>
      <c r="G27" s="47"/>
      <c r="H27" s="1"/>
      <c r="I27" s="3"/>
    </row>
    <row r="28" spans="1:9" x14ac:dyDescent="0.3">
      <c r="A28" s="2"/>
      <c r="B28" s="48"/>
      <c r="C28" s="48"/>
      <c r="D28" s="48"/>
      <c r="E28" s="48"/>
      <c r="F28" s="48"/>
      <c r="G28" s="49"/>
      <c r="H28" s="49"/>
      <c r="I28" s="3"/>
    </row>
  </sheetData>
  <mergeCells count="74">
    <mergeCell ref="B28:D28"/>
    <mergeCell ref="E28:F28"/>
    <mergeCell ref="G28:H28"/>
    <mergeCell ref="A26:B26"/>
    <mergeCell ref="D26:E26"/>
    <mergeCell ref="F26:G26"/>
    <mergeCell ref="A27:B27"/>
    <mergeCell ref="D27:E27"/>
    <mergeCell ref="F27:G27"/>
    <mergeCell ref="A25:B25"/>
    <mergeCell ref="D25:E25"/>
    <mergeCell ref="F25:G25"/>
    <mergeCell ref="A21:B21"/>
    <mergeCell ref="D21:E21"/>
    <mergeCell ref="F21:G21"/>
    <mergeCell ref="A22:B22"/>
    <mergeCell ref="D22:E22"/>
    <mergeCell ref="F22:G22"/>
    <mergeCell ref="D23:E23"/>
    <mergeCell ref="F23:G23"/>
    <mergeCell ref="A24:B24"/>
    <mergeCell ref="D24:E24"/>
    <mergeCell ref="F24:G24"/>
    <mergeCell ref="A19:B19"/>
    <mergeCell ref="D19:E19"/>
    <mergeCell ref="F19:G19"/>
    <mergeCell ref="A20:B20"/>
    <mergeCell ref="D20:E20"/>
    <mergeCell ref="F20:G20"/>
    <mergeCell ref="A17:B17"/>
    <mergeCell ref="D17:E17"/>
    <mergeCell ref="F17:G17"/>
    <mergeCell ref="A18:B18"/>
    <mergeCell ref="D18:E18"/>
    <mergeCell ref="F18:G18"/>
    <mergeCell ref="A15:B15"/>
    <mergeCell ref="D15:E15"/>
    <mergeCell ref="F15:G15"/>
    <mergeCell ref="A16:B16"/>
    <mergeCell ref="D16:E16"/>
    <mergeCell ref="F16:G16"/>
    <mergeCell ref="A12:B12"/>
    <mergeCell ref="D12:E12"/>
    <mergeCell ref="F12:G12"/>
    <mergeCell ref="A14:B14"/>
    <mergeCell ref="D14:E14"/>
    <mergeCell ref="F14:G14"/>
    <mergeCell ref="A10:B10"/>
    <mergeCell ref="D10:E10"/>
    <mergeCell ref="F10:G10"/>
    <mergeCell ref="A11:B11"/>
    <mergeCell ref="D11:E11"/>
    <mergeCell ref="F11:G11"/>
    <mergeCell ref="A8:B8"/>
    <mergeCell ref="D8:E8"/>
    <mergeCell ref="F8:G8"/>
    <mergeCell ref="A9:B9"/>
    <mergeCell ref="D9:E9"/>
    <mergeCell ref="F9:G9"/>
    <mergeCell ref="A5:G5"/>
    <mergeCell ref="A6:B6"/>
    <mergeCell ref="D6:E6"/>
    <mergeCell ref="F6:G6"/>
    <mergeCell ref="A7:B7"/>
    <mergeCell ref="D7:E7"/>
    <mergeCell ref="F7:G7"/>
    <mergeCell ref="A1:G1"/>
    <mergeCell ref="A2:B2"/>
    <mergeCell ref="D2:E2"/>
    <mergeCell ref="F2:G2"/>
    <mergeCell ref="A3:B4"/>
    <mergeCell ref="C3:C4"/>
    <mergeCell ref="D3:E4"/>
    <mergeCell ref="F3:G4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2DC53-53C9-4078-B26E-45D9D5E78120}">
  <dimension ref="A1:G29"/>
  <sheetViews>
    <sheetView zoomScaleNormal="100" workbookViewId="0">
      <selection activeCell="F26" sqref="F26:G26"/>
    </sheetView>
  </sheetViews>
  <sheetFormatPr defaultRowHeight="14.4" x14ac:dyDescent="0.3"/>
  <cols>
    <col min="2" max="2" width="31.77734375" customWidth="1"/>
  </cols>
  <sheetData>
    <row r="1" spans="1:7" ht="40.799999999999997" customHeight="1" x14ac:dyDescent="0.3">
      <c r="A1" s="18" t="s">
        <v>31</v>
      </c>
      <c r="B1" s="18"/>
      <c r="C1" s="18"/>
      <c r="D1" s="18"/>
      <c r="E1" s="18"/>
      <c r="F1" s="18"/>
      <c r="G1" s="18"/>
    </row>
    <row r="2" spans="1:7" ht="16.2" thickBot="1" x14ac:dyDescent="0.35">
      <c r="A2" s="19" t="s">
        <v>0</v>
      </c>
      <c r="B2" s="19"/>
      <c r="C2" s="2"/>
      <c r="D2" s="20"/>
      <c r="E2" s="20"/>
      <c r="F2" s="20"/>
      <c r="G2" s="20"/>
    </row>
    <row r="3" spans="1:7" x14ac:dyDescent="0.3">
      <c r="A3" s="21"/>
      <c r="B3" s="22"/>
      <c r="C3" s="25" t="s">
        <v>1</v>
      </c>
      <c r="D3" s="21" t="s">
        <v>2</v>
      </c>
      <c r="E3" s="22"/>
      <c r="F3" s="27" t="s">
        <v>3</v>
      </c>
      <c r="G3" s="28"/>
    </row>
    <row r="4" spans="1:7" ht="15" thickBot="1" x14ac:dyDescent="0.35">
      <c r="A4" s="23"/>
      <c r="B4" s="24"/>
      <c r="C4" s="26"/>
      <c r="D4" s="23"/>
      <c r="E4" s="24"/>
      <c r="F4" s="29"/>
      <c r="G4" s="30"/>
    </row>
    <row r="5" spans="1:7" ht="16.2" thickBot="1" x14ac:dyDescent="0.35">
      <c r="A5" s="31" t="s">
        <v>4</v>
      </c>
      <c r="B5" s="32"/>
      <c r="C5" s="32"/>
      <c r="D5" s="32"/>
      <c r="E5" s="32"/>
      <c r="F5" s="32"/>
      <c r="G5" s="33"/>
    </row>
    <row r="6" spans="1:7" ht="15" thickBot="1" x14ac:dyDescent="0.35">
      <c r="A6" s="34" t="s">
        <v>5</v>
      </c>
      <c r="B6" s="35"/>
      <c r="C6" s="8">
        <f>C7+C8+C9+C10</f>
        <v>2413.2000000000003</v>
      </c>
      <c r="D6" s="36">
        <f>D7+D8+D9+D10+D11</f>
        <v>612.59999999999991</v>
      </c>
      <c r="E6" s="37"/>
      <c r="F6" s="36">
        <f>D6/C6*100</f>
        <v>25.385380407757332</v>
      </c>
      <c r="G6" s="37"/>
    </row>
    <row r="7" spans="1:7" ht="15" thickBot="1" x14ac:dyDescent="0.35">
      <c r="A7" s="34" t="s">
        <v>6</v>
      </c>
      <c r="B7" s="35"/>
      <c r="C7" s="8">
        <f>'Лист1 (5)'!C7</f>
        <v>349.1</v>
      </c>
      <c r="D7" s="36">
        <v>127.2</v>
      </c>
      <c r="E7" s="37"/>
      <c r="F7" s="36">
        <f t="shared" ref="F7:F13" si="0">D7/C7*100</f>
        <v>36.436551131480947</v>
      </c>
      <c r="G7" s="37"/>
    </row>
    <row r="8" spans="1:7" ht="34.200000000000003" customHeight="1" thickBot="1" x14ac:dyDescent="0.35">
      <c r="A8" s="38" t="s">
        <v>7</v>
      </c>
      <c r="B8" s="39"/>
      <c r="C8" s="8">
        <f>'Лист1 (5)'!C8</f>
        <v>655.20000000000005</v>
      </c>
      <c r="D8" s="36">
        <v>326.2</v>
      </c>
      <c r="E8" s="37"/>
      <c r="F8" s="36">
        <f t="shared" si="0"/>
        <v>49.786324786324784</v>
      </c>
      <c r="G8" s="37"/>
    </row>
    <row r="9" spans="1:7" ht="15" thickBot="1" x14ac:dyDescent="0.35">
      <c r="A9" s="34" t="s">
        <v>8</v>
      </c>
      <c r="B9" s="35"/>
      <c r="C9" s="8">
        <f>'Лист1 (5)'!C9</f>
        <v>0</v>
      </c>
      <c r="D9" s="36">
        <v>34.9</v>
      </c>
      <c r="E9" s="37"/>
      <c r="F9" s="36">
        <v>0</v>
      </c>
      <c r="G9" s="37"/>
    </row>
    <row r="10" spans="1:7" ht="15" thickBot="1" x14ac:dyDescent="0.35">
      <c r="A10" s="34" t="s">
        <v>9</v>
      </c>
      <c r="B10" s="35"/>
      <c r="C10" s="8">
        <f>'Лист1 (5)'!C10</f>
        <v>1408.9</v>
      </c>
      <c r="D10" s="36">
        <v>123.3</v>
      </c>
      <c r="E10" s="37"/>
      <c r="F10" s="36">
        <f t="shared" si="0"/>
        <v>8.7515082688622314</v>
      </c>
      <c r="G10" s="37"/>
    </row>
    <row r="11" spans="1:7" ht="15" thickBot="1" x14ac:dyDescent="0.35">
      <c r="A11" s="34" t="s">
        <v>32</v>
      </c>
      <c r="B11" s="35"/>
      <c r="C11" s="13"/>
      <c r="D11" s="36">
        <v>1</v>
      </c>
      <c r="E11" s="37"/>
      <c r="F11" s="11"/>
      <c r="G11" s="12"/>
    </row>
    <row r="12" spans="1:7" ht="15" thickBot="1" x14ac:dyDescent="0.35">
      <c r="A12" s="34" t="s">
        <v>10</v>
      </c>
      <c r="B12" s="35"/>
      <c r="C12" s="8">
        <v>11611.1</v>
      </c>
      <c r="D12" s="36">
        <v>2293.5</v>
      </c>
      <c r="E12" s="37"/>
      <c r="F12" s="36">
        <f t="shared" si="0"/>
        <v>19.752650481005244</v>
      </c>
      <c r="G12" s="37"/>
    </row>
    <row r="13" spans="1:7" ht="15" thickBot="1" x14ac:dyDescent="0.35">
      <c r="A13" s="34" t="s">
        <v>11</v>
      </c>
      <c r="B13" s="35"/>
      <c r="C13" s="8">
        <f>C6+C12</f>
        <v>14024.300000000001</v>
      </c>
      <c r="D13" s="36">
        <f>D6+D12</f>
        <v>2906.1</v>
      </c>
      <c r="E13" s="37"/>
      <c r="F13" s="36">
        <f t="shared" si="0"/>
        <v>20.721889862595635</v>
      </c>
      <c r="G13" s="37"/>
    </row>
    <row r="14" spans="1:7" ht="16.2" thickBot="1" x14ac:dyDescent="0.35">
      <c r="A14" s="5"/>
    </row>
    <row r="15" spans="1:7" ht="15" thickBot="1" x14ac:dyDescent="0.35">
      <c r="A15" s="40" t="s">
        <v>12</v>
      </c>
      <c r="B15" s="41"/>
      <c r="C15" s="8">
        <v>1987.7</v>
      </c>
      <c r="D15" s="42">
        <v>768.3</v>
      </c>
      <c r="E15" s="43"/>
      <c r="F15" s="42">
        <f>D15/C15*100</f>
        <v>38.652714192282531</v>
      </c>
      <c r="G15" s="43"/>
    </row>
    <row r="16" spans="1:7" ht="15" thickBot="1" x14ac:dyDescent="0.35">
      <c r="A16" s="34" t="s">
        <v>13</v>
      </c>
      <c r="B16" s="35"/>
      <c r="C16" s="8">
        <v>115.2</v>
      </c>
      <c r="D16" s="36">
        <v>51.2</v>
      </c>
      <c r="E16" s="37"/>
      <c r="F16" s="42">
        <f t="shared" ref="F16:F23" si="1">D16/C16*100</f>
        <v>44.44444444444445</v>
      </c>
      <c r="G16" s="43"/>
    </row>
    <row r="17" spans="1:7" ht="15" thickBot="1" x14ac:dyDescent="0.35">
      <c r="A17" s="34" t="s">
        <v>14</v>
      </c>
      <c r="B17" s="35"/>
      <c r="C17" s="8">
        <v>1106.8</v>
      </c>
      <c r="D17" s="36">
        <v>578.29999999999995</v>
      </c>
      <c r="E17" s="37"/>
      <c r="F17" s="42">
        <f t="shared" si="1"/>
        <v>52.249728948319472</v>
      </c>
      <c r="G17" s="43"/>
    </row>
    <row r="18" spans="1:7" ht="15" thickBot="1" x14ac:dyDescent="0.35">
      <c r="A18" s="34" t="s">
        <v>15</v>
      </c>
      <c r="B18" s="35"/>
      <c r="C18" s="8">
        <v>655.20000000000005</v>
      </c>
      <c r="D18" s="36">
        <v>382.2</v>
      </c>
      <c r="E18" s="37"/>
      <c r="F18" s="42">
        <f t="shared" si="1"/>
        <v>58.333333333333329</v>
      </c>
      <c r="G18" s="43"/>
    </row>
    <row r="19" spans="1:7" ht="15" thickBot="1" x14ac:dyDescent="0.35">
      <c r="A19" s="34" t="s">
        <v>16</v>
      </c>
      <c r="B19" s="35"/>
      <c r="C19" s="8">
        <v>10412.299999999999</v>
      </c>
      <c r="D19" s="36">
        <v>853.2</v>
      </c>
      <c r="E19" s="37"/>
      <c r="F19" s="42">
        <f t="shared" si="1"/>
        <v>8.1941549897717145</v>
      </c>
      <c r="G19" s="43"/>
    </row>
    <row r="20" spans="1:7" ht="15" thickBot="1" x14ac:dyDescent="0.35">
      <c r="A20" s="34" t="s">
        <v>17</v>
      </c>
      <c r="B20" s="35"/>
      <c r="C20" s="8">
        <v>0</v>
      </c>
      <c r="D20" s="36">
        <v>0</v>
      </c>
      <c r="E20" s="37"/>
      <c r="F20" s="42">
        <v>0</v>
      </c>
      <c r="G20" s="43"/>
    </row>
    <row r="21" spans="1:7" ht="15" thickBot="1" x14ac:dyDescent="0.35">
      <c r="A21" s="34" t="s">
        <v>18</v>
      </c>
      <c r="B21" s="35"/>
      <c r="C21" s="8">
        <v>393.8</v>
      </c>
      <c r="D21" s="36">
        <v>98.4</v>
      </c>
      <c r="E21" s="37"/>
      <c r="F21" s="42">
        <f t="shared" si="1"/>
        <v>24.987303199593704</v>
      </c>
      <c r="G21" s="43"/>
    </row>
    <row r="22" spans="1:7" ht="15" thickBot="1" x14ac:dyDescent="0.35">
      <c r="A22" s="34" t="s">
        <v>19</v>
      </c>
      <c r="B22" s="35"/>
      <c r="C22" s="8">
        <v>245.5</v>
      </c>
      <c r="D22" s="36">
        <v>61.4</v>
      </c>
      <c r="E22" s="37"/>
      <c r="F22" s="42">
        <f t="shared" si="1"/>
        <v>25.010183299388999</v>
      </c>
      <c r="G22" s="43"/>
    </row>
    <row r="23" spans="1:7" ht="15" thickBot="1" x14ac:dyDescent="0.35">
      <c r="A23" s="34" t="s">
        <v>20</v>
      </c>
      <c r="B23" s="35"/>
      <c r="C23" s="8">
        <f>C15+C16+C17+C18+C19+C20+C21+C22</f>
        <v>14916.499999999998</v>
      </c>
      <c r="D23" s="36">
        <f>SUM(D15:D22)</f>
        <v>2793</v>
      </c>
      <c r="E23" s="37"/>
      <c r="F23" s="42">
        <f t="shared" si="1"/>
        <v>18.724231555659841</v>
      </c>
      <c r="G23" s="43"/>
    </row>
    <row r="24" spans="1:7" ht="15" thickBot="1" x14ac:dyDescent="0.35">
      <c r="A24" s="6" t="s">
        <v>21</v>
      </c>
      <c r="C24" s="8">
        <f>C13-C23</f>
        <v>-892.19999999999709</v>
      </c>
      <c r="D24" s="36">
        <f>D13-D23</f>
        <v>113.09999999999991</v>
      </c>
      <c r="E24" s="37"/>
      <c r="F24" s="36">
        <f t="shared" ref="F24" si="2">D24/C24*100</f>
        <v>-12.676529926025587</v>
      </c>
      <c r="G24" s="37"/>
    </row>
    <row r="25" spans="1:7" ht="52.8" customHeight="1" thickBot="1" x14ac:dyDescent="0.35">
      <c r="A25" s="44" t="s">
        <v>22</v>
      </c>
      <c r="B25" s="45"/>
      <c r="C25" s="7"/>
      <c r="D25" s="46"/>
      <c r="E25" s="47"/>
      <c r="F25" s="46"/>
      <c r="G25" s="47"/>
    </row>
    <row r="26" spans="1:7" ht="39.6" customHeight="1" thickBot="1" x14ac:dyDescent="0.35">
      <c r="A26" s="38" t="s">
        <v>23</v>
      </c>
      <c r="B26" s="39"/>
      <c r="C26" s="13">
        <f>C24</f>
        <v>-892.19999999999709</v>
      </c>
      <c r="D26" s="36">
        <f>D24</f>
        <v>113.09999999999991</v>
      </c>
      <c r="E26" s="47"/>
      <c r="F26" s="46"/>
      <c r="G26" s="47"/>
    </row>
    <row r="27" spans="1:7" ht="39.6" customHeight="1" thickBot="1" x14ac:dyDescent="0.35">
      <c r="A27" s="38" t="s">
        <v>24</v>
      </c>
      <c r="B27" s="39"/>
      <c r="C27" s="9">
        <f>-C13</f>
        <v>-14024.300000000001</v>
      </c>
      <c r="D27" s="36">
        <f>-D13</f>
        <v>-2906.1</v>
      </c>
      <c r="E27" s="47"/>
      <c r="F27" s="46"/>
      <c r="G27" s="47"/>
    </row>
    <row r="28" spans="1:7" ht="15" thickBot="1" x14ac:dyDescent="0.35">
      <c r="A28" s="34" t="s">
        <v>25</v>
      </c>
      <c r="B28" s="35"/>
      <c r="C28" s="9">
        <f>C23</f>
        <v>14916.499999999998</v>
      </c>
      <c r="D28" s="36">
        <f>D23</f>
        <v>2793</v>
      </c>
      <c r="E28" s="47"/>
      <c r="F28" s="46"/>
      <c r="G28" s="47"/>
    </row>
    <row r="29" spans="1:7" x14ac:dyDescent="0.3">
      <c r="A29" s="2"/>
      <c r="B29" s="48"/>
      <c r="C29" s="48"/>
      <c r="D29" s="48"/>
      <c r="E29" s="48"/>
      <c r="F29" s="48"/>
      <c r="G29" s="10"/>
    </row>
  </sheetData>
  <mergeCells count="75">
    <mergeCell ref="B29:D29"/>
    <mergeCell ref="E29:F29"/>
    <mergeCell ref="A27:B27"/>
    <mergeCell ref="D27:E27"/>
    <mergeCell ref="F27:G27"/>
    <mergeCell ref="A28:B28"/>
    <mergeCell ref="D28:E28"/>
    <mergeCell ref="F28:G28"/>
    <mergeCell ref="A26:B26"/>
    <mergeCell ref="D26:E26"/>
    <mergeCell ref="F26:G26"/>
    <mergeCell ref="A22:B22"/>
    <mergeCell ref="D22:E22"/>
    <mergeCell ref="F22:G22"/>
    <mergeCell ref="A23:B23"/>
    <mergeCell ref="D23:E23"/>
    <mergeCell ref="F23:G23"/>
    <mergeCell ref="D24:E24"/>
    <mergeCell ref="F24:G24"/>
    <mergeCell ref="A25:B25"/>
    <mergeCell ref="D25:E25"/>
    <mergeCell ref="F25:G25"/>
    <mergeCell ref="A20:B20"/>
    <mergeCell ref="D20:E20"/>
    <mergeCell ref="F20:G20"/>
    <mergeCell ref="A21:B21"/>
    <mergeCell ref="D21:E21"/>
    <mergeCell ref="F21:G21"/>
    <mergeCell ref="A18:B18"/>
    <mergeCell ref="D18:E18"/>
    <mergeCell ref="F18:G18"/>
    <mergeCell ref="A19:B19"/>
    <mergeCell ref="D19:E19"/>
    <mergeCell ref="F19:G19"/>
    <mergeCell ref="A16:B16"/>
    <mergeCell ref="D16:E16"/>
    <mergeCell ref="F16:G16"/>
    <mergeCell ref="A17:B17"/>
    <mergeCell ref="D17:E17"/>
    <mergeCell ref="F17:G17"/>
    <mergeCell ref="A13:B13"/>
    <mergeCell ref="D13:E13"/>
    <mergeCell ref="F13:G13"/>
    <mergeCell ref="A15:B15"/>
    <mergeCell ref="D15:E15"/>
    <mergeCell ref="F15:G15"/>
    <mergeCell ref="A10:B10"/>
    <mergeCell ref="D10:E10"/>
    <mergeCell ref="F10:G10"/>
    <mergeCell ref="A12:B12"/>
    <mergeCell ref="D12:E12"/>
    <mergeCell ref="F12:G12"/>
    <mergeCell ref="A11:B11"/>
    <mergeCell ref="D11:E11"/>
    <mergeCell ref="A8:B8"/>
    <mergeCell ref="D8:E8"/>
    <mergeCell ref="F8:G8"/>
    <mergeCell ref="A9:B9"/>
    <mergeCell ref="D9:E9"/>
    <mergeCell ref="F9:G9"/>
    <mergeCell ref="A5:G5"/>
    <mergeCell ref="A6:B6"/>
    <mergeCell ref="D6:E6"/>
    <mergeCell ref="F6:G6"/>
    <mergeCell ref="A7:B7"/>
    <mergeCell ref="D7:E7"/>
    <mergeCell ref="F7:G7"/>
    <mergeCell ref="A1:G1"/>
    <mergeCell ref="A2:B2"/>
    <mergeCell ref="D2:E2"/>
    <mergeCell ref="F2:G2"/>
    <mergeCell ref="A3:B4"/>
    <mergeCell ref="C3:C4"/>
    <mergeCell ref="D3:E4"/>
    <mergeCell ref="F3:G4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BBB5C-32CB-4F81-A697-D8E7C5A9CF61}">
  <dimension ref="A1:G29"/>
  <sheetViews>
    <sheetView tabSelected="1" zoomScaleNormal="100" workbookViewId="0">
      <selection activeCell="F28" sqref="F28:G28"/>
    </sheetView>
  </sheetViews>
  <sheetFormatPr defaultRowHeight="14.4" x14ac:dyDescent="0.3"/>
  <cols>
    <col min="2" max="2" width="31.77734375" customWidth="1"/>
  </cols>
  <sheetData>
    <row r="1" spans="1:7" ht="40.799999999999997" customHeight="1" x14ac:dyDescent="0.3">
      <c r="A1" s="18" t="s">
        <v>33</v>
      </c>
      <c r="B1" s="18"/>
      <c r="C1" s="18"/>
      <c r="D1" s="18"/>
      <c r="E1" s="18"/>
      <c r="F1" s="18"/>
      <c r="G1" s="18"/>
    </row>
    <row r="2" spans="1:7" ht="16.2" thickBot="1" x14ac:dyDescent="0.35">
      <c r="A2" s="19" t="s">
        <v>0</v>
      </c>
      <c r="B2" s="19"/>
      <c r="C2" s="15"/>
      <c r="D2" s="20"/>
      <c r="E2" s="20"/>
      <c r="F2" s="20"/>
      <c r="G2" s="20"/>
    </row>
    <row r="3" spans="1:7" x14ac:dyDescent="0.3">
      <c r="A3" s="21"/>
      <c r="B3" s="22"/>
      <c r="C3" s="25" t="s">
        <v>1</v>
      </c>
      <c r="D3" s="21" t="s">
        <v>2</v>
      </c>
      <c r="E3" s="22"/>
      <c r="F3" s="27" t="s">
        <v>3</v>
      </c>
      <c r="G3" s="28"/>
    </row>
    <row r="4" spans="1:7" ht="15" thickBot="1" x14ac:dyDescent="0.35">
      <c r="A4" s="23"/>
      <c r="B4" s="24"/>
      <c r="C4" s="26"/>
      <c r="D4" s="23"/>
      <c r="E4" s="24"/>
      <c r="F4" s="29"/>
      <c r="G4" s="30"/>
    </row>
    <row r="5" spans="1:7" ht="16.2" thickBot="1" x14ac:dyDescent="0.35">
      <c r="A5" s="31" t="s">
        <v>4</v>
      </c>
      <c r="B5" s="32"/>
      <c r="C5" s="32"/>
      <c r="D5" s="32"/>
      <c r="E5" s="32"/>
      <c r="F5" s="32"/>
      <c r="G5" s="33"/>
    </row>
    <row r="6" spans="1:7" ht="15" thickBot="1" x14ac:dyDescent="0.35">
      <c r="A6" s="34" t="s">
        <v>5</v>
      </c>
      <c r="B6" s="35"/>
      <c r="C6" s="17">
        <f>C7+C8+C9+C10</f>
        <v>2413.2000000000003</v>
      </c>
      <c r="D6" s="36">
        <f>D7+D8+D9+D10+D11</f>
        <v>972.5</v>
      </c>
      <c r="E6" s="37"/>
      <c r="F6" s="36">
        <f>D6/C6*100</f>
        <v>40.299187800430957</v>
      </c>
      <c r="G6" s="37"/>
    </row>
    <row r="7" spans="1:7" ht="15" thickBot="1" x14ac:dyDescent="0.35">
      <c r="A7" s="34" t="s">
        <v>6</v>
      </c>
      <c r="B7" s="35"/>
      <c r="C7" s="17">
        <f>'Лист1 (5)'!C7</f>
        <v>349.1</v>
      </c>
      <c r="D7" s="36">
        <v>219.1</v>
      </c>
      <c r="E7" s="37"/>
      <c r="F7" s="36">
        <f t="shared" ref="F7:F13" si="0">D7/C7*100</f>
        <v>62.761386422228583</v>
      </c>
      <c r="G7" s="37"/>
    </row>
    <row r="8" spans="1:7" ht="34.200000000000003" customHeight="1" thickBot="1" x14ac:dyDescent="0.35">
      <c r="A8" s="38" t="s">
        <v>7</v>
      </c>
      <c r="B8" s="39"/>
      <c r="C8" s="17">
        <f>'Лист1 (5)'!C8</f>
        <v>655.20000000000005</v>
      </c>
      <c r="D8" s="36">
        <v>514.1</v>
      </c>
      <c r="E8" s="37"/>
      <c r="F8" s="36">
        <f t="shared" si="0"/>
        <v>78.464590964590968</v>
      </c>
      <c r="G8" s="37"/>
    </row>
    <row r="9" spans="1:7" ht="15" thickBot="1" x14ac:dyDescent="0.35">
      <c r="A9" s="34" t="s">
        <v>8</v>
      </c>
      <c r="B9" s="35"/>
      <c r="C9" s="17">
        <f>'Лист1 (5)'!C9</f>
        <v>0</v>
      </c>
      <c r="D9" s="36">
        <v>34.9</v>
      </c>
      <c r="E9" s="37"/>
      <c r="F9" s="36">
        <v>0</v>
      </c>
      <c r="G9" s="37"/>
    </row>
    <row r="10" spans="1:7" ht="15" thickBot="1" x14ac:dyDescent="0.35">
      <c r="A10" s="34" t="s">
        <v>9</v>
      </c>
      <c r="B10" s="35"/>
      <c r="C10" s="17">
        <f>'Лист1 (5)'!C10</f>
        <v>1408.9</v>
      </c>
      <c r="D10" s="36">
        <v>203.4</v>
      </c>
      <c r="E10" s="37"/>
      <c r="F10" s="36">
        <f t="shared" si="0"/>
        <v>14.436794662502662</v>
      </c>
      <c r="G10" s="37"/>
    </row>
    <row r="11" spans="1:7" ht="15" thickBot="1" x14ac:dyDescent="0.35">
      <c r="A11" s="34" t="s">
        <v>32</v>
      </c>
      <c r="B11" s="35"/>
      <c r="C11" s="17"/>
      <c r="D11" s="36">
        <v>1</v>
      </c>
      <c r="E11" s="37"/>
      <c r="F11" s="14"/>
      <c r="G11" s="16"/>
    </row>
    <row r="12" spans="1:7" ht="15" thickBot="1" x14ac:dyDescent="0.35">
      <c r="A12" s="34" t="s">
        <v>10</v>
      </c>
      <c r="B12" s="35"/>
      <c r="C12" s="17">
        <v>11938.4</v>
      </c>
      <c r="D12" s="36">
        <v>3815.6</v>
      </c>
      <c r="E12" s="37"/>
      <c r="F12" s="36">
        <f t="shared" si="0"/>
        <v>31.960731756349258</v>
      </c>
      <c r="G12" s="37"/>
    </row>
    <row r="13" spans="1:7" ht="15" thickBot="1" x14ac:dyDescent="0.35">
      <c r="A13" s="34" t="s">
        <v>11</v>
      </c>
      <c r="B13" s="35"/>
      <c r="C13" s="17">
        <f>C6+C12</f>
        <v>14351.6</v>
      </c>
      <c r="D13" s="36">
        <f>D6+D12</f>
        <v>4788.1000000000004</v>
      </c>
      <c r="E13" s="37"/>
      <c r="F13" s="36">
        <f t="shared" si="0"/>
        <v>33.362830625156782</v>
      </c>
      <c r="G13" s="37"/>
    </row>
    <row r="14" spans="1:7" ht="16.2" thickBot="1" x14ac:dyDescent="0.35">
      <c r="A14" s="5"/>
    </row>
    <row r="15" spans="1:7" ht="15" thickBot="1" x14ac:dyDescent="0.35">
      <c r="A15" s="40" t="s">
        <v>12</v>
      </c>
      <c r="B15" s="41"/>
      <c r="C15" s="17">
        <v>2080.6999999999998</v>
      </c>
      <c r="D15" s="42">
        <v>1142.9000000000001</v>
      </c>
      <c r="E15" s="43"/>
      <c r="F15" s="42">
        <f>D15/C15*100</f>
        <v>54.928629788052106</v>
      </c>
      <c r="G15" s="43"/>
    </row>
    <row r="16" spans="1:7" ht="15" thickBot="1" x14ac:dyDescent="0.35">
      <c r="A16" s="34" t="s">
        <v>13</v>
      </c>
      <c r="B16" s="35"/>
      <c r="C16" s="17">
        <v>115.2</v>
      </c>
      <c r="D16" s="36">
        <v>67.8</v>
      </c>
      <c r="E16" s="37"/>
      <c r="F16" s="42">
        <f t="shared" ref="F16:F24" si="1">D16/C16*100</f>
        <v>58.854166666666664</v>
      </c>
      <c r="G16" s="43"/>
    </row>
    <row r="17" spans="1:7" ht="15" thickBot="1" x14ac:dyDescent="0.35">
      <c r="A17" s="34" t="s">
        <v>14</v>
      </c>
      <c r="B17" s="35"/>
      <c r="C17" s="17">
        <v>1127.8</v>
      </c>
      <c r="D17" s="36">
        <v>828.4</v>
      </c>
      <c r="E17" s="37"/>
      <c r="F17" s="42">
        <f t="shared" si="1"/>
        <v>73.45273984749069</v>
      </c>
      <c r="G17" s="43"/>
    </row>
    <row r="18" spans="1:7" ht="15" thickBot="1" x14ac:dyDescent="0.35">
      <c r="A18" s="34" t="s">
        <v>15</v>
      </c>
      <c r="B18" s="35"/>
      <c r="C18" s="17">
        <v>1719.8</v>
      </c>
      <c r="D18" s="36">
        <v>474.6</v>
      </c>
      <c r="E18" s="37"/>
      <c r="F18" s="42">
        <f t="shared" si="1"/>
        <v>27.596232120013958</v>
      </c>
      <c r="G18" s="43"/>
    </row>
    <row r="19" spans="1:7" ht="15" thickBot="1" x14ac:dyDescent="0.35">
      <c r="A19" s="34" t="s">
        <v>16</v>
      </c>
      <c r="B19" s="35"/>
      <c r="C19" s="17">
        <v>10018.6</v>
      </c>
      <c r="D19" s="36">
        <v>1661.5</v>
      </c>
      <c r="E19" s="37"/>
      <c r="F19" s="42">
        <f t="shared" si="1"/>
        <v>16.584153474537359</v>
      </c>
      <c r="G19" s="43"/>
    </row>
    <row r="20" spans="1:7" ht="15" thickBot="1" x14ac:dyDescent="0.35">
      <c r="A20" s="34" t="s">
        <v>17</v>
      </c>
      <c r="B20" s="35"/>
      <c r="C20" s="17">
        <v>0</v>
      </c>
      <c r="D20" s="36">
        <v>0</v>
      </c>
      <c r="E20" s="37"/>
      <c r="F20" s="42">
        <v>0</v>
      </c>
      <c r="G20" s="43"/>
    </row>
    <row r="21" spans="1:7" ht="15" thickBot="1" x14ac:dyDescent="0.35">
      <c r="A21" s="34" t="s">
        <v>18</v>
      </c>
      <c r="B21" s="35"/>
      <c r="C21" s="17">
        <v>393.8</v>
      </c>
      <c r="D21" s="36">
        <v>98.4</v>
      </c>
      <c r="E21" s="37"/>
      <c r="F21" s="42">
        <f t="shared" si="1"/>
        <v>24.987303199593704</v>
      </c>
      <c r="G21" s="43"/>
    </row>
    <row r="22" spans="1:7" ht="15" thickBot="1" x14ac:dyDescent="0.35">
      <c r="A22" s="34" t="s">
        <v>19</v>
      </c>
      <c r="B22" s="35"/>
      <c r="C22" s="17">
        <v>245.5</v>
      </c>
      <c r="D22" s="36">
        <v>61.4</v>
      </c>
      <c r="E22" s="37"/>
      <c r="F22" s="42">
        <f t="shared" si="1"/>
        <v>25.010183299388999</v>
      </c>
      <c r="G22" s="43"/>
    </row>
    <row r="23" spans="1:7" ht="15" thickBot="1" x14ac:dyDescent="0.35">
      <c r="A23" s="34" t="s">
        <v>20</v>
      </c>
      <c r="B23" s="35"/>
      <c r="C23" s="17">
        <f>C15+C16+C17+C18+C19+C20+C21+C22</f>
        <v>15701.4</v>
      </c>
      <c r="D23" s="36">
        <f>SUM(D15:D22)</f>
        <v>4334.9999999999991</v>
      </c>
      <c r="E23" s="37"/>
      <c r="F23" s="42">
        <f t="shared" si="1"/>
        <v>27.609003018839079</v>
      </c>
      <c r="G23" s="43"/>
    </row>
    <row r="24" spans="1:7" ht="15" thickBot="1" x14ac:dyDescent="0.35">
      <c r="A24" s="6" t="s">
        <v>21</v>
      </c>
      <c r="C24" s="17">
        <f>C13-C23</f>
        <v>-1349.7999999999993</v>
      </c>
      <c r="D24" s="36">
        <f>D13-D23</f>
        <v>453.10000000000127</v>
      </c>
      <c r="E24" s="37"/>
      <c r="F24" s="36">
        <f t="shared" si="1"/>
        <v>-33.567935990517228</v>
      </c>
      <c r="G24" s="37"/>
    </row>
    <row r="25" spans="1:7" ht="52.8" customHeight="1" thickBot="1" x14ac:dyDescent="0.35">
      <c r="A25" s="44" t="s">
        <v>22</v>
      </c>
      <c r="B25" s="45"/>
      <c r="C25" s="7"/>
      <c r="D25" s="46"/>
      <c r="E25" s="47"/>
      <c r="F25" s="46"/>
      <c r="G25" s="47"/>
    </row>
    <row r="26" spans="1:7" ht="39.6" customHeight="1" thickBot="1" x14ac:dyDescent="0.35">
      <c r="A26" s="38" t="s">
        <v>23</v>
      </c>
      <c r="B26" s="39"/>
      <c r="C26" s="17">
        <f>C24</f>
        <v>-1349.7999999999993</v>
      </c>
      <c r="D26" s="36">
        <f>D24</f>
        <v>453.10000000000127</v>
      </c>
      <c r="E26" s="47"/>
      <c r="F26" s="46"/>
      <c r="G26" s="47"/>
    </row>
    <row r="27" spans="1:7" ht="39.6" customHeight="1" thickBot="1" x14ac:dyDescent="0.35">
      <c r="A27" s="38" t="s">
        <v>24</v>
      </c>
      <c r="B27" s="39"/>
      <c r="C27" s="17">
        <f>-C13</f>
        <v>-14351.6</v>
      </c>
      <c r="D27" s="36">
        <f>-D13</f>
        <v>-4788.1000000000004</v>
      </c>
      <c r="E27" s="47"/>
      <c r="F27" s="46"/>
      <c r="G27" s="47"/>
    </row>
    <row r="28" spans="1:7" ht="15" thickBot="1" x14ac:dyDescent="0.35">
      <c r="A28" s="34" t="s">
        <v>25</v>
      </c>
      <c r="B28" s="35"/>
      <c r="C28" s="17">
        <f>C23</f>
        <v>15701.4</v>
      </c>
      <c r="D28" s="36">
        <f>D23</f>
        <v>4334.9999999999991</v>
      </c>
      <c r="E28" s="47"/>
      <c r="F28" s="46"/>
      <c r="G28" s="47"/>
    </row>
    <row r="29" spans="1:7" x14ac:dyDescent="0.3">
      <c r="A29" s="15"/>
      <c r="B29" s="48"/>
      <c r="C29" s="48"/>
      <c r="D29" s="48"/>
      <c r="E29" s="48"/>
      <c r="F29" s="48"/>
      <c r="G29" s="15"/>
    </row>
  </sheetData>
  <mergeCells count="75">
    <mergeCell ref="B29:D29"/>
    <mergeCell ref="E29:F29"/>
    <mergeCell ref="A27:B27"/>
    <mergeCell ref="D27:E27"/>
    <mergeCell ref="F27:G27"/>
    <mergeCell ref="A28:B28"/>
    <mergeCell ref="D28:E28"/>
    <mergeCell ref="F28:G28"/>
    <mergeCell ref="D24:E24"/>
    <mergeCell ref="F24:G24"/>
    <mergeCell ref="A25:B25"/>
    <mergeCell ref="D25:E25"/>
    <mergeCell ref="F25:G25"/>
    <mergeCell ref="A26:B26"/>
    <mergeCell ref="D26:E26"/>
    <mergeCell ref="F26:G26"/>
    <mergeCell ref="A22:B22"/>
    <mergeCell ref="D22:E22"/>
    <mergeCell ref="F22:G22"/>
    <mergeCell ref="A23:B23"/>
    <mergeCell ref="D23:E23"/>
    <mergeCell ref="F23:G23"/>
    <mergeCell ref="A20:B20"/>
    <mergeCell ref="D20:E20"/>
    <mergeCell ref="F20:G20"/>
    <mergeCell ref="A21:B21"/>
    <mergeCell ref="D21:E21"/>
    <mergeCell ref="F21:G21"/>
    <mergeCell ref="A18:B18"/>
    <mergeCell ref="D18:E18"/>
    <mergeCell ref="F18:G18"/>
    <mergeCell ref="A19:B19"/>
    <mergeCell ref="D19:E19"/>
    <mergeCell ref="F19:G19"/>
    <mergeCell ref="A16:B16"/>
    <mergeCell ref="D16:E16"/>
    <mergeCell ref="F16:G16"/>
    <mergeCell ref="A17:B17"/>
    <mergeCell ref="D17:E17"/>
    <mergeCell ref="F17:G17"/>
    <mergeCell ref="A13:B13"/>
    <mergeCell ref="D13:E13"/>
    <mergeCell ref="F13:G13"/>
    <mergeCell ref="A15:B15"/>
    <mergeCell ref="D15:E15"/>
    <mergeCell ref="F15:G15"/>
    <mergeCell ref="A10:B10"/>
    <mergeCell ref="D10:E10"/>
    <mergeCell ref="F10:G10"/>
    <mergeCell ref="A11:B11"/>
    <mergeCell ref="D11:E11"/>
    <mergeCell ref="A12:B12"/>
    <mergeCell ref="D12:E12"/>
    <mergeCell ref="F12:G12"/>
    <mergeCell ref="A8:B8"/>
    <mergeCell ref="D8:E8"/>
    <mergeCell ref="F8:G8"/>
    <mergeCell ref="A9:B9"/>
    <mergeCell ref="D9:E9"/>
    <mergeCell ref="F9:G9"/>
    <mergeCell ref="A5:G5"/>
    <mergeCell ref="A6:B6"/>
    <mergeCell ref="D6:E6"/>
    <mergeCell ref="F6:G6"/>
    <mergeCell ref="A7:B7"/>
    <mergeCell ref="D7:E7"/>
    <mergeCell ref="F7:G7"/>
    <mergeCell ref="A1:G1"/>
    <mergeCell ref="A2:B2"/>
    <mergeCell ref="D2:E2"/>
    <mergeCell ref="F2:G2"/>
    <mergeCell ref="A3:B4"/>
    <mergeCell ref="C3:C4"/>
    <mergeCell ref="D3:E4"/>
    <mergeCell ref="F3:G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Лист1 (2)</vt:lpstr>
      <vt:lpstr>Лист1 (3)</vt:lpstr>
      <vt:lpstr>Лист1 (5)</vt:lpstr>
      <vt:lpstr>Лист1 (6)</vt:lpstr>
      <vt:lpstr>Лист1 (7)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 централизованой бухгалтерии</dc:creator>
  <cp:lastModifiedBy>Бухгалтер централизованой бухгалтерии</cp:lastModifiedBy>
  <dcterms:created xsi:type="dcterms:W3CDTF">2021-09-09T08:02:04Z</dcterms:created>
  <dcterms:modified xsi:type="dcterms:W3CDTF">2021-10-04T11:33:56Z</dcterms:modified>
</cp:coreProperties>
</file>